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media/image3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" sheetId="1" state="visible" r:id="rId2"/>
    <sheet name="Silmuazione dividendi" sheetId="2" state="visible" r:id="rId3"/>
    <sheet name="Amministrazione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<sst xmlns="http://schemas.openxmlformats.org/spreadsheetml/2006/main" count="225" uniqueCount="112">
  <si>
    <t xml:space="preserve">HERA S.p.A.</t>
  </si>
  <si>
    <t xml:space="preserve">C.F. -  Registro imprese di Bologna : 04245520376</t>
  </si>
  <si>
    <t xml:space="preserve">Sede legale in Bologna in Viale Berti Pichat 2/4</t>
  </si>
  <si>
    <t xml:space="preserve">Sito internet: www.gruppohera.it</t>
  </si>
  <si>
    <t xml:space="preserve">Perc: heraspa@pec.gruppohera.it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</si>
  <si>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</si>
  <si>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</si>
  <si>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</si>
  <si>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</si>
  <si>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t xml:space="preserve">Dividendi deliberati 2021 (€ 0,11/azione)</t>
  </si>
  <si>
    <t xml:space="preserve">Dividendi erogati 2020 (€ 0,10/azione)</t>
  </si>
  <si>
    <t xml:space="preserve">Dividendi erogati 2019 (€ 0,10/azione)</t>
  </si>
  <si>
    <t xml:space="preserve">Onere complessivo gravante sul bilancio dell'ente rendiconto 2021</t>
  </si>
  <si>
    <t xml:space="preserve">Tipologia spesa</t>
  </si>
  <si>
    <t xml:space="preserve">COMUNE DI LUGO (1)</t>
  </si>
  <si>
    <t xml:space="preserve">Indeterminato</t>
  </si>
  <si>
    <t xml:space="preserve">Titolo I: ( 5.796.082,69 €) Utenze e canoni per acqua, contratti di servizio per smaltimento rifiuti; liquidazione somme rimborsate TARI (€ 6.309,00) Titolo II (1.760,00 €): interventi e lavori, nuovo punto di fornitura di energia elettrica.</t>
  </si>
  <si>
    <t xml:space="preserve">COMUNE DI FUSIGNANO</t>
  </si>
  <si>
    <t xml:space="preserve">Titolo I: (1.182.165,21 €) Utenze e canoni per acqua e liquidazione somme rimborsate TARI a contribuenti fino al 30.04.2020 (€ 23.103,00)</t>
  </si>
  <si>
    <t xml:space="preserve">COMUNE DI BAGNACAVALLO</t>
  </si>
  <si>
    <t xml:space="preserve">Titolo I: (€ 61.923,13) Spesa per utenza acqua 2021; (€ 2.387.216,28) corrispettivo per servizio gestione e raccolta rifiuti anno 2021;(€ 2.396,14) liquidazione somme rimborsate TARI a contribuenti fino al 30.04.2020; spese utenze gas 2021(€ 118.427,07);  Titolo II: riqualificazione ex mercato coperto Via Baracca (€ 2.830,30); Titolo VII: utenze acqua e gas Radio Sonora e Protezione Civile (€ 199,63) </t>
  </si>
  <si>
    <t xml:space="preserve">COMUNE DI SANT'AGATA</t>
  </si>
  <si>
    <t xml:space="preserve">Titolo I: utenza acqua 2021 (€ 11.000,00); servizio igiene urbana (€ 515.210,11) </t>
  </si>
  <si>
    <t xml:space="preserve">COMUNE DI BAGNARA</t>
  </si>
  <si>
    <t xml:space="preserve">Titolo I: utenza acqua 2021 (€ 20.663,04); Costo del servizio SGRUA gestore del servizio 2021 (€ 371.786,04); utenze energia elettrica (€ 366,00) </t>
  </si>
  <si>
    <t xml:space="preserve">COMUNE DI CONSELICE</t>
  </si>
  <si>
    <t xml:space="preserve">Titolo I: utenza acqua 2021 (€ 28.786,62); corrispettivo per servizio gestione e raccolta rifiuti urbani assimilati TARI (S.G.R.U.A.) anno 2021 (€ 1.536.246,16);  liquidazione somme rimborsate TARI a contribuenti fino al 30.04.2020 (€ 6.352,00); utenza gas (€ 576,57); Titolo VII: utenze gas (€ 36.474,81)</t>
  </si>
  <si>
    <t xml:space="preserve">COMUNE DI MASSA LOMBARDA</t>
  </si>
  <si>
    <t xml:space="preserve">Titolo I: (€ 46.333,12) utenze e canoni per acqua; liquidazione somme rimborsate TARI a contribuent(€ 7.543,00); aumento di potenza impianto elettrico(€ 59,55);servizio raccolta rifiuti (€ 1.545.693,07); utenza consumo gas (€ 26.963,71); Titolo II: nuovo contatore in Via Alpi (€ 2.183,50). Titolo VII (€ 7.248,01) fornitura servizio gas; (€ 1.550,00) rimborsi depositi cauzionali
</t>
  </si>
  <si>
    <t xml:space="preserve">COMUNE DI ALFONSINE</t>
  </si>
  <si>
    <t xml:space="preserve">Titolo I (€ 1.904.417,47) SGRUA; (€ 4.000,00) attivazione nuova fontana (€ 414.374,00) utenze per acqua e riscaldamento anno 2020/202;(€ 644,00)  liquidazione somme rimborsate TARI a contribuent; Titolo II: (€ 34.836,68) gas e lavori manutenzione</t>
  </si>
  <si>
    <t xml:space="preserve">COMUNE DI COTIGNOLA</t>
  </si>
  <si>
    <t xml:space="preserve">Titolo I utenza acqua 2021 (€ 26.823,26); SGRUA (€ 1.309.417,87);  liquidazione somme rimborsate a contribuenti TARI fino al 30.04.2020 (€ 822,00); Titolo II: nuovi allacci fognari (€ 3.000,80)</t>
  </si>
  <si>
    <t xml:space="preserve">TOTALE COMUNI UNIONE</t>
  </si>
  <si>
    <t xml:space="preserve">(1) COMUNE DI LUGO 31/12/2017</t>
  </si>
  <si>
    <t xml:space="preserve">COMUNE DI LUGO 31/12/2018</t>
  </si>
  <si>
    <t xml:space="preserve">COMUNE DI LUGO 31/10/2019</t>
  </si>
  <si>
    <t xml:space="preserve">Nel corso del 2018 sono state cedute 755.550 azioni</t>
  </si>
  <si>
    <t xml:space="preserve">Nel corso del 2019 sono state cedute 144.450 azioni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</si>
  <si>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</si>
  <si>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</si>
  <si>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</si>
  <si>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</si>
  <si>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</si>
  <si>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</si>
  <si>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</si>
  <si>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Società controllate/collegate </t>
  </si>
  <si>
    <t xml:space="preserve">Quota di partecipazione diretta/indiretta 31/12/2019</t>
  </si>
  <si>
    <t xml:space="preserve">Patrimonio netto 31/12/2019</t>
  </si>
  <si>
    <t xml:space="preserve">ACANTHO S.p.A.</t>
  </si>
  <si>
    <t xml:space="preserve">HERA AMBIENTE S.p.A.</t>
  </si>
  <si>
    <t xml:space="preserve">HERA COMM S.r.l.</t>
  </si>
  <si>
    <t xml:space="preserve">HERATEACH S.R.L.</t>
  </si>
  <si>
    <t xml:space="preserve">INRETE DISTRIBUZIONE ENERGIA S.p.A.</t>
  </si>
  <si>
    <t xml:space="preserve">MARCHE MULTISERVIZI S.p.A.</t>
  </si>
  <si>
    <t xml:space="preserve">SVILUPPO AMBIENTE TOSCANA S.r.l.</t>
  </si>
  <si>
    <t xml:space="preserve">UNIFLOTTE S.r.l.</t>
  </si>
  <si>
    <t xml:space="preserve">ACEGAS APS AMGA S.p.A:</t>
  </si>
  <si>
    <t xml:space="preserve">COSEA AMBIENTE S.p.A.</t>
  </si>
  <si>
    <t xml:space="preserve">ESTENERGY S.p.A.</t>
  </si>
  <si>
    <t xml:space="preserve">HERA TRADING S.r.l.</t>
  </si>
  <si>
    <t xml:space="preserve">AIMAG S.p.A:</t>
  </si>
  <si>
    <t xml:space="preserve">SET S.p.A.</t>
  </si>
  <si>
    <t xml:space="preserve">H.E.P.T. Co. Ltd</t>
  </si>
  <si>
    <t xml:space="preserve">Oikothen Scarl in liquidazione</t>
  </si>
  <si>
    <t xml:space="preserve">TAMARETE ENERGIA S.R.L.</t>
  </si>
  <si>
    <t xml:space="preserve">ENERGO DOO</t>
  </si>
  <si>
    <t xml:space="preserve">S2A SCARL</t>
  </si>
  <si>
    <t xml:space="preserve">Dividendi 2022 (€ 0,115/azione)</t>
  </si>
  <si>
    <t xml:space="preserve">Dividendi 2023 (€ 0,12/azione)</t>
  </si>
  <si>
    <t xml:space="preserve">Dividendi 2024 (€ 0,125/azione)</t>
  </si>
  <si>
    <t xml:space="preserve">Forma amministrativa adottata</t>
  </si>
  <si>
    <t xml:space="preserve">Consiglio di amministrazione</t>
  </si>
  <si>
    <t xml:space="preserve">Qualifica</t>
  </si>
  <si>
    <t xml:space="preserve">Decorrenza Carica</t>
  </si>
  <si>
    <t xml:space="preserve">Scadenza Carica</t>
  </si>
  <si>
    <t xml:space="preserve">Compenso annui fissi</t>
  </si>
  <si>
    <t xml:space="preserve">Rappresentante dell'ente locale</t>
  </si>
  <si>
    <t xml:space="preserve">Presidente consiglio amministrazione - Membro comitato esecutivo</t>
  </si>
  <si>
    <t xml:space="preserve">TOMMASI DI VIGNANO TOMASO</t>
  </si>
  <si>
    <t xml:space="preserve">Approvazione bilancio 2019</t>
  </si>
  <si>
    <t xml:space="preserve">NO - nominato dall'assemblea dei soci</t>
  </si>
  <si>
    <t xml:space="preserve">Amministratore delegato - Membro comitato esecutivo</t>
  </si>
  <si>
    <t xml:space="preserve">VENIER STEFANO</t>
  </si>
  <si>
    <t xml:space="preserve">Vice Presidente del Consiglio di amministrazione - Membro Comitato esecutivo</t>
  </si>
  <si>
    <t xml:space="preserve">GIACOBAZZI GABRIELE</t>
  </si>
  <si>
    <t xml:space="preserve">Consigliere </t>
  </si>
  <si>
    <t xml:space="preserve">SEGANTI FEDERICA</t>
  </si>
  <si>
    <t xml:space="preserve">Consigliere</t>
  </si>
  <si>
    <t xml:space="preserve">XILO GIOVANNI</t>
  </si>
  <si>
    <t xml:space="preserve">LORENZON SARA</t>
  </si>
  <si>
    <t xml:space="preserve">RAUHE ERWIN PAUL WALTER</t>
  </si>
  <si>
    <t xml:space="preserve">FIORE FRANCESCA</t>
  </si>
  <si>
    <t xml:space="preserve">MANARA STEFANO</t>
  </si>
  <si>
    <t xml:space="preserve">GAGLIARDI GIORGIA</t>
  </si>
  <si>
    <t xml:space="preserve">MANFREDI DANILO</t>
  </si>
  <si>
    <t xml:space="preserve">SI - Nominato dai soci dell'Area Romagna ai sensi dell'articolo 17 dello statuto</t>
  </si>
  <si>
    <t xml:space="preserve">VIGNOLA MARINA</t>
  </si>
  <si>
    <t xml:space="preserve">MELCARNE ALESSANDRO</t>
  </si>
  <si>
    <t xml:space="preserve">GIUSTI MASSIMO</t>
  </si>
  <si>
    <t xml:space="preserve">REGOLI DUCCIO</t>
  </si>
  <si>
    <t xml:space="preserve">Presidente e Amministratore Delegato percepiscono una remunerazione che si compone di una parte fissa e una parte variabile che è collegata ai risultati aziendali</t>
  </si>
  <si>
    <t xml:space="preserve">L'assemblea dei soci ha riconosciuto ai membri un compenso annuo fisso al quale si aggiunge, oltre al rimborso spese, una maggiorazione a fronte di eventuali incarichi nell'ambito dei comitati interni</t>
  </si>
  <si>
    <t xml:space="preserve">Per i consiglieri sono previsti compensi per la partecipazione a comitati dell'importo di € 20.000</t>
  </si>
  <si>
    <t xml:space="preserve">BACCHILEGA FABIO</t>
  </si>
  <si>
    <t xml:space="preserve">TANI BRUNO</t>
  </si>
  <si>
    <t xml:space="preserve">MONDARDINI MONICA</t>
  </si>
  <si>
    <t xml:space="preserve">VATTA ALICE</t>
  </si>
  <si>
    <t xml:space="preserve">MINGANTI LORENZO</t>
  </si>
  <si>
    <t xml:space="preserve">SCHWIZER PAOLA GINA MARIA</t>
  </si>
  <si>
    <t xml:space="preserve">RESCAZZI MANUELA CECILIA</t>
  </si>
  <si>
    <t xml:space="preserve">Per i consiglieri sono previsti compensi per la partecipazione a comitati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</si>
</sst>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-* #,##0.00_-;\-* #,##0.00_-;_-* \-??_-;_-@_-"/>
    <numFmt numFmtId="166" formatCode="_-[$€-2]\ * #,##0.00_-;\-[$€-2]\ * #,##0.00_-;_-[$€-2]\ * \-??_-;_-@_-"/>
    <numFmt numFmtId="167" formatCode="_-[$€-2]\ * #,##0.00_-;\-[$€-2]\ * #,##0.00_-;_-[$€-2]\ * \-??_-"/>
    <numFmt numFmtId="168" formatCode="0.0000"/>
    <numFmt numFmtId="169" formatCode="[$€-410]\ #,##0.00;[RED]\-[$€-410]\ #,##0.00"/>
    <numFmt numFmtId="170" formatCode="_-* #,##0.00000_-;\-* #,##0.00000_-;_-* \-??_-;_-@_-"/>
    <numFmt numFmtId="171" formatCode="#,##0"/>
    <numFmt numFmtId="172" formatCode="#,##0.00"/>
    <numFmt numFmtId="173" formatCode="0.00%"/>
    <numFmt numFmtId="174" formatCode="DD/MM/YYYY"/>
    <numFmt numFmtId="175" formatCode="0%"/>
    <numFmt numFmtId="176" formatCode="DD/MM/YY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DEEBF7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2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2" xfId="2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2" xfId="2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7" fontId="0" fillId="0" borderId="2" xfId="2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1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3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13</xdr:row>
      <xdr:rowOff>66600</xdr:rowOff>
    </xdr:from>
    <xdr:to>
      <xdr:col>2</xdr:col>
      <xdr:colOff>1508400</xdr:colOff>
      <xdr:row>19</xdr:row>
      <xdr:rowOff>14760</xdr:rowOff>
    </xdr:to>
    <xdr:sp>
      <xdr:nvSpPr>
        <xdr:cNvPr id="0" name="CustomShape 1"/>
        <xdr:cNvSpPr/>
      </xdr:nvSpPr>
      <xdr:spPr>
        <a:xfrm>
          <a:off x="85680" y="2190600"/>
          <a:ext cx="4911120" cy="9194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/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Gestione integrata risorse idriche, energetiche, servizi ambientali… - Azienda multiservice con erogazione di servizi pubblici locali a rilevanza economica.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Società quotata in borsa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3600</xdr:rowOff>
    </xdr:from>
    <xdr:to>
      <xdr:col>0</xdr:col>
      <xdr:colOff>1878120</xdr:colOff>
      <xdr:row>5</xdr:row>
      <xdr:rowOff>159840</xdr:rowOff>
    </xdr:to>
    <xdr:pic>
      <xdr:nvPicPr>
        <xdr:cNvPr id="1" name="Picture 8" descr=""/>
        <xdr:cNvPicPr/>
      </xdr:nvPicPr>
      <xdr:blipFill>
        <a:blip r:embed="rId1"/>
        <a:stretch/>
      </xdr:blipFill>
      <xdr:spPr>
        <a:xfrm>
          <a:off x="0" y="165240"/>
          <a:ext cx="1878120" cy="822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13</xdr:row>
      <xdr:rowOff>66600</xdr:rowOff>
    </xdr:from>
    <xdr:to>
      <xdr:col>4</xdr:col>
      <xdr:colOff>361800</xdr:colOff>
      <xdr:row>19</xdr:row>
      <xdr:rowOff>12600</xdr:rowOff>
    </xdr:to>
    <xdr:sp>
      <xdr:nvSpPr>
        <xdr:cNvPr id="2" name="CustomShape 1"/>
        <xdr:cNvSpPr/>
      </xdr:nvSpPr>
      <xdr:spPr>
        <a:xfrm>
          <a:off x="85680" y="2190600"/>
          <a:ext cx="4880880" cy="9172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/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Gestione integrata risorse idriche, energetiche, servizi ambientali… - Azienda multiservice con erogazione di servizi pubblici locali a rilevanza economica.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Società quotata in borsa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1440</xdr:rowOff>
    </xdr:from>
    <xdr:to>
      <xdr:col>0</xdr:col>
      <xdr:colOff>1878120</xdr:colOff>
      <xdr:row>5</xdr:row>
      <xdr:rowOff>158400</xdr:rowOff>
    </xdr:to>
    <xdr:pic>
      <xdr:nvPicPr>
        <xdr:cNvPr id="3" name="Picture 8" descr=""/>
        <xdr:cNvPicPr/>
      </xdr:nvPicPr>
      <xdr:blipFill>
        <a:blip r:embed="rId1"/>
        <a:stretch/>
      </xdr:blipFill>
      <xdr:spPr>
        <a:xfrm>
          <a:off x="0" y="163080"/>
          <a:ext cx="1878120" cy="823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360</xdr:rowOff>
    </xdr:from>
    <xdr:to>
      <xdr:col>0</xdr:col>
      <xdr:colOff>1878120</xdr:colOff>
      <xdr:row>6</xdr:row>
      <xdr:rowOff>11520</xdr:rowOff>
    </xdr:to>
    <xdr:pic>
      <xdr:nvPicPr>
        <xdr:cNvPr id="4" name="Picture 2" descr=""/>
        <xdr:cNvPicPr/>
      </xdr:nvPicPr>
      <xdr:blipFill>
        <a:blip r:embed="rId1"/>
        <a:stretch/>
      </xdr:blipFill>
      <xdr:spPr>
        <a:xfrm>
          <a:off x="0" y="162000"/>
          <a:ext cx="1878120" cy="8208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3:K75"/>
  <sheetViews>
    <sheetView showFormulas="false" showGridLines="true" showRowColHeaders="true" showZeros="true" rightToLeft="false" tabSelected="true" showOutlineSymbols="true" defaultGridColor="true" view="normal" topLeftCell="A29" colorId="64" zoomScale="86" zoomScaleNormal="86" zoomScalePageLayoutView="100" workbookViewId="0">
      <selection pane="topLeft" activeCell="E41" activeCellId="0" sqref="E41:E50"/>
    </sheetView>
  </sheetViews>
  <sheetFormatPr defaultRowHeight="12.75" zeroHeight="false" outlineLevelRow="0" outlineLevelCol="0"/>
  <cols>
    <col collapsed="false" customWidth="true" hidden="false" outlineLevel="0" max="1" min="1" style="0" width="29.14"/>
    <col collapsed="false" customWidth="true" hidden="false" outlineLevel="0" max="2" min="2" style="0" width="20.3"/>
    <col collapsed="false" customWidth="true" hidden="false" outlineLevel="0" max="3" min="3" style="0" width="21.43"/>
    <col collapsed="false" customWidth="true" hidden="false" outlineLevel="0" max="4" min="4" style="0" width="20.98"/>
    <col collapsed="false" customWidth="true" hidden="false" outlineLevel="0" max="5" min="5" style="0" width="20.71"/>
    <col collapsed="false" customWidth="true" hidden="false" outlineLevel="0" max="6" min="6" style="0" width="15.42"/>
    <col collapsed="false" customWidth="true" hidden="false" outlineLevel="0" max="7" min="7" style="0" width="14.43"/>
    <col collapsed="false" customWidth="true" hidden="false" outlineLevel="0" max="8" min="8" style="0" width="22.01"/>
    <col collapsed="false" customWidth="true" hidden="false" outlineLevel="0" max="9" min="9" style="0" width="105.5"/>
    <col collapsed="false" customWidth="true" hidden="false" outlineLevel="0" max="1023" min="10" style="0" width="8.75"/>
    <col collapsed="false" customWidth="false" hidden="false" outlineLevel="0" max="1025" min="1024" style="0" width="11.57"/>
  </cols>
  <sheetData>
    <row r="3" customFormat="false" ht="14.25" hidden="false" customHeight="true" outlineLevel="0" collapsed="false"/>
    <row r="8" customFormat="false" ht="12.75" hidden="false" customHeight="false" outlineLevel="0" collapsed="false">
      <c r="A8" s="1" t="s">
        <v>0</v>
      </c>
    </row>
    <row r="9" customFormat="false" ht="12.75" hidden="false" customHeight="false" outlineLevel="0" collapsed="false">
      <c r="A9" s="0" t="s">
        <v>1</v>
      </c>
    </row>
    <row r="10" customFormat="false" ht="12.75" hidden="false" customHeight="false" outlineLevel="0" collapsed="false">
      <c r="A10" s="0" t="s">
        <v>2</v>
      </c>
    </row>
    <row r="11" customFormat="false" ht="12.75" hidden="false" customHeight="false" outlineLevel="0" collapsed="false">
      <c r="A11" s="0" t="s">
        <v>3</v>
      </c>
    </row>
    <row r="12" customFormat="false" ht="12.75" hidden="false" customHeight="false" outlineLevel="0" collapsed="false">
      <c r="A12" s="0" t="s">
        <v>4</v>
      </c>
    </row>
    <row r="13" customFormat="false" ht="12.75" hidden="false" customHeight="false" outlineLevel="0" collapsed="false">
      <c r="A13" s="1"/>
    </row>
    <row r="16" customFormat="false" ht="12.75" hidden="false" customHeight="false" outlineLevel="0" collapsed="false">
      <c r="G16" s="2"/>
    </row>
    <row r="17" customFormat="false" ht="12.75" hidden="false" customHeight="false" outlineLevel="0" collapsed="false">
      <c r="G17" s="2"/>
    </row>
    <row r="18" customFormat="false" ht="12.75" hidden="false" customHeight="false" outlineLevel="0" collapsed="false">
      <c r="G18" s="2"/>
    </row>
    <row r="19" customFormat="false" ht="12.75" hidden="false" customHeight="false" outlineLevel="0" collapsed="false">
      <c r="E19" s="3"/>
      <c r="F19" s="3"/>
      <c r="G19" s="2"/>
    </row>
    <row r="20" customFormat="false" ht="12.75" hidden="false" customHeight="false" outlineLevel="0" collapsed="false">
      <c r="G20" s="2"/>
    </row>
    <row r="21" customFormat="false" ht="12.75" hidden="false" customHeight="false" outlineLevel="0" collapsed="false">
      <c r="G21" s="4"/>
    </row>
    <row r="22" customFormat="false" ht="66.75" hidden="false" customHeight="true" outlineLevel="0" collapsed="false">
      <c r="A22" s="5" t="s">
        <v>5</v>
      </c>
      <c r="B22" s="5" t="s">
        <v>6</v>
      </c>
      <c r="C22" s="5" t="s">
        <v>7</v>
      </c>
      <c r="D22" s="5" t="s">
        <v>8</v>
      </c>
      <c r="E22" s="5" t="s">
        <v>9</v>
      </c>
      <c r="F22" s="5" t="s">
        <v>10</v>
      </c>
      <c r="G22" s="5" t="s">
        <v>11</v>
      </c>
      <c r="H22" s="5" t="s">
        <v>12</v>
      </c>
      <c r="I22" s="5" t="s">
        <v>13</v>
      </c>
    </row>
    <row r="23" customFormat="false" ht="60" hidden="false" customHeight="true" outlineLevel="0" collapsed="false">
      <c r="A23" s="6" t="s">
        <v>14</v>
      </c>
      <c r="B23" s="7" t="n">
        <v>456907</v>
      </c>
      <c r="C23" s="8" t="n">
        <f aca="false">ROUND(B23/$C$42*100,4)</f>
        <v>0.0307</v>
      </c>
      <c r="D23" s="9" t="s">
        <v>15</v>
      </c>
      <c r="E23" s="10" t="n">
        <v>50259.77</v>
      </c>
      <c r="F23" s="10" t="n">
        <v>45690.7</v>
      </c>
      <c r="G23" s="10" t="n">
        <v>45690.7</v>
      </c>
      <c r="H23" s="7" t="n">
        <v>5804151.69</v>
      </c>
      <c r="I23" s="11" t="s">
        <v>16</v>
      </c>
    </row>
    <row r="24" customFormat="false" ht="55.5" hidden="false" customHeight="true" outlineLevel="0" collapsed="false">
      <c r="A24" s="6" t="s">
        <v>17</v>
      </c>
      <c r="B24" s="12" t="n">
        <v>362885</v>
      </c>
      <c r="C24" s="8" t="n">
        <f aca="false">ROUND(B24/$C$42*100,4)</f>
        <v>0.0244</v>
      </c>
      <c r="D24" s="9" t="s">
        <v>15</v>
      </c>
      <c r="E24" s="10" t="n">
        <v>39917.35</v>
      </c>
      <c r="F24" s="10" t="n">
        <v>36288.5</v>
      </c>
      <c r="G24" s="10" t="n">
        <v>36288.5</v>
      </c>
      <c r="H24" s="7" t="n">
        <v>1205268.21</v>
      </c>
      <c r="I24" s="11" t="s">
        <v>18</v>
      </c>
    </row>
    <row r="25" s="16" customFormat="true" ht="50.55" hidden="false" customHeight="true" outlineLevel="0" collapsed="false">
      <c r="A25" s="6" t="s">
        <v>19</v>
      </c>
      <c r="B25" s="13" t="n">
        <v>793509</v>
      </c>
      <c r="C25" s="8" t="n">
        <f aca="false">ROUND(B25/$C$42*100,4)</f>
        <v>0.0533</v>
      </c>
      <c r="D25" s="14" t="s">
        <v>15</v>
      </c>
      <c r="E25" s="10" t="n">
        <v>87285.99</v>
      </c>
      <c r="F25" s="10" t="n">
        <v>79350.9</v>
      </c>
      <c r="G25" s="10" t="n">
        <v>79350.9</v>
      </c>
      <c r="H25" s="15" t="n">
        <v>2572992.55</v>
      </c>
      <c r="I25" s="11" t="s">
        <v>20</v>
      </c>
    </row>
    <row r="26" customFormat="false" ht="27" hidden="false" customHeight="true" outlineLevel="0" collapsed="false">
      <c r="A26" s="6" t="s">
        <v>21</v>
      </c>
      <c r="B26" s="12" t="n">
        <v>53873</v>
      </c>
      <c r="C26" s="8" t="n">
        <f aca="false">ROUND(B26/$C$42*100,4)</f>
        <v>0.0036</v>
      </c>
      <c r="D26" s="9" t="s">
        <v>15</v>
      </c>
      <c r="E26" s="10" t="n">
        <v>5926.03</v>
      </c>
      <c r="F26" s="10" t="n">
        <v>5387.3</v>
      </c>
      <c r="G26" s="10" t="n">
        <v>5387.3</v>
      </c>
      <c r="H26" s="17" t="n">
        <v>526210.11</v>
      </c>
      <c r="I26" s="18" t="s">
        <v>22</v>
      </c>
    </row>
    <row r="27" customFormat="false" ht="33.1" hidden="false" customHeight="true" outlineLevel="0" collapsed="false">
      <c r="A27" s="6" t="s">
        <v>23</v>
      </c>
      <c r="B27" s="12" t="n">
        <v>39708</v>
      </c>
      <c r="C27" s="8" t="n">
        <f aca="false">ROUND(B27/$C$42*100,4)</f>
        <v>0.0027</v>
      </c>
      <c r="D27" s="9" t="s">
        <v>15</v>
      </c>
      <c r="E27" s="10" t="n">
        <v>4367.88</v>
      </c>
      <c r="F27" s="10" t="n">
        <v>3970.8</v>
      </c>
      <c r="G27" s="10" t="n">
        <v>3970.8</v>
      </c>
      <c r="H27" s="7" t="n">
        <v>392815.08</v>
      </c>
      <c r="I27" s="18" t="s">
        <v>24</v>
      </c>
    </row>
    <row r="28" customFormat="false" ht="38.35" hidden="false" customHeight="true" outlineLevel="0" collapsed="false">
      <c r="A28" s="6" t="s">
        <v>25</v>
      </c>
      <c r="B28" s="12" t="n">
        <v>213531</v>
      </c>
      <c r="C28" s="8" t="n">
        <f aca="false">ROUND(B28/$C$42*100,4)</f>
        <v>0.0143</v>
      </c>
      <c r="D28" s="9" t="s">
        <v>15</v>
      </c>
      <c r="E28" s="10" t="n">
        <v>23488.41</v>
      </c>
      <c r="F28" s="10" t="n">
        <v>21351.6</v>
      </c>
      <c r="G28" s="10" t="n">
        <v>21351.6</v>
      </c>
      <c r="H28" s="7" t="n">
        <v>1608436.16</v>
      </c>
      <c r="I28" s="11" t="s">
        <v>26</v>
      </c>
    </row>
    <row r="29" customFormat="false" ht="47.05" hidden="false" customHeight="false" outlineLevel="0" collapsed="false">
      <c r="A29" s="6" t="s">
        <v>27</v>
      </c>
      <c r="B29" s="12" t="n">
        <v>201537</v>
      </c>
      <c r="C29" s="8" t="n">
        <f aca="false">ROUND(B29/$C$42*100,4)</f>
        <v>0.0135</v>
      </c>
      <c r="D29" s="9" t="s">
        <v>15</v>
      </c>
      <c r="E29" s="10" t="n">
        <v>22169.07</v>
      </c>
      <c r="F29" s="10" t="n">
        <v>20153.7</v>
      </c>
      <c r="G29" s="10" t="n">
        <v>20153.7</v>
      </c>
      <c r="H29" s="7" t="n">
        <v>1637573.96</v>
      </c>
      <c r="I29" s="19" t="s">
        <v>28</v>
      </c>
    </row>
    <row r="30" customFormat="false" ht="61.9" hidden="false" customHeight="true" outlineLevel="0" collapsed="false">
      <c r="A30" s="6" t="s">
        <v>29</v>
      </c>
      <c r="B30" s="12" t="n">
        <v>872254</v>
      </c>
      <c r="C30" s="8" t="n">
        <f aca="false">ROUND(B30/$C$42*100,4)</f>
        <v>0.0586</v>
      </c>
      <c r="D30" s="9" t="s">
        <v>15</v>
      </c>
      <c r="E30" s="10" t="n">
        <v>95947.94</v>
      </c>
      <c r="F30" s="10" t="n">
        <v>87223.2</v>
      </c>
      <c r="G30" s="10" t="n">
        <v>87223.2</v>
      </c>
      <c r="H30" s="7" t="n">
        <v>2358272.15</v>
      </c>
      <c r="I30" s="11" t="s">
        <v>30</v>
      </c>
    </row>
    <row r="31" customFormat="false" ht="42.7" hidden="false" customHeight="true" outlineLevel="0" collapsed="false">
      <c r="A31" s="6" t="s">
        <v>31</v>
      </c>
      <c r="B31" s="12" t="n">
        <v>396754</v>
      </c>
      <c r="C31" s="8" t="n">
        <f aca="false">ROUND(B31/$C$42*100,4)</f>
        <v>0.0266</v>
      </c>
      <c r="D31" s="9" t="s">
        <v>15</v>
      </c>
      <c r="E31" s="10" t="n">
        <v>43642.94</v>
      </c>
      <c r="F31" s="10" t="n">
        <v>39675.4</v>
      </c>
      <c r="G31" s="10" t="n">
        <v>39675.4</v>
      </c>
      <c r="H31" s="7" t="n">
        <v>1340063.93</v>
      </c>
      <c r="I31" s="18" t="s">
        <v>32</v>
      </c>
    </row>
    <row r="32" customFormat="false" ht="12.75" hidden="false" customHeight="false" outlineLevel="0" collapsed="false">
      <c r="B32" s="20"/>
      <c r="G32" s="10"/>
      <c r="H32" s="21"/>
    </row>
    <row r="33" customFormat="false" ht="12.75" hidden="false" customHeight="false" outlineLevel="0" collapsed="false">
      <c r="A33" s="22" t="s">
        <v>33</v>
      </c>
      <c r="B33" s="23" t="n">
        <f aca="false">SUM(B23:B31)</f>
        <v>3390958</v>
      </c>
      <c r="C33" s="24" t="n">
        <f aca="false">SUM(C23:C32)</f>
        <v>0.2277</v>
      </c>
      <c r="D33" s="25"/>
      <c r="E33" s="26" t="n">
        <f aca="false">SUM(E23:E32)</f>
        <v>373005.38</v>
      </c>
      <c r="F33" s="26" t="n">
        <f aca="false">SUM(F23:F31)</f>
        <v>339092.1</v>
      </c>
      <c r="G33" s="26" t="n">
        <f aca="false">SUM(G23:G31)</f>
        <v>339092.1</v>
      </c>
      <c r="H33" s="27" t="n">
        <f aca="false">SUM(H23:H31)</f>
        <v>17445783.84</v>
      </c>
      <c r="I33" s="28"/>
      <c r="K33" s="2"/>
    </row>
    <row r="34" customFormat="false" ht="12.8" hidden="false" customHeight="false" outlineLevel="0" collapsed="false">
      <c r="B34" s="20"/>
    </row>
    <row r="35" customFormat="false" ht="12.8" hidden="false" customHeight="false" outlineLevel="0" collapsed="false">
      <c r="A35" s="29" t="s">
        <v>34</v>
      </c>
      <c r="B35" s="30" t="n">
        <v>1356907</v>
      </c>
      <c r="C35" s="2"/>
    </row>
    <row r="36" customFormat="false" ht="12.8" hidden="false" customHeight="false" outlineLevel="0" collapsed="false">
      <c r="A36" s="6" t="s">
        <v>35</v>
      </c>
      <c r="B36" s="7" t="n">
        <f aca="false">B35-755550</f>
        <v>601357</v>
      </c>
      <c r="C36" s="31"/>
      <c r="E36" s="3"/>
      <c r="F36" s="3"/>
    </row>
    <row r="37" customFormat="false" ht="12.75" hidden="false" customHeight="false" outlineLevel="0" collapsed="false">
      <c r="A37" s="6" t="s">
        <v>36</v>
      </c>
      <c r="B37" s="7" t="n">
        <f aca="false">B36-144450</f>
        <v>456907</v>
      </c>
      <c r="C37" s="2"/>
      <c r="E37" s="3"/>
      <c r="F37" s="3"/>
    </row>
    <row r="38" customFormat="false" ht="25.5" hidden="false" customHeight="true" outlineLevel="0" collapsed="false">
      <c r="A38" s="32" t="s">
        <v>37</v>
      </c>
      <c r="B38" s="32"/>
      <c r="C38" s="2"/>
    </row>
    <row r="39" customFormat="false" ht="12.75" hidden="false" customHeight="false" outlineLevel="0" collapsed="false">
      <c r="A39" s="33" t="s">
        <v>38</v>
      </c>
      <c r="B39" s="33"/>
      <c r="C39" s="34"/>
      <c r="D39" s="34"/>
      <c r="E39" s="35"/>
      <c r="F39" s="36"/>
      <c r="G39" s="34"/>
    </row>
    <row r="40" customFormat="false" ht="12.75" hidden="false" customHeight="false" outlineLevel="0" collapsed="false">
      <c r="E40" s="35"/>
    </row>
    <row r="41" customFormat="false" ht="12.8" hidden="false" customHeight="false" outlineLevel="0" collapsed="false">
      <c r="A41" s="37" t="s">
        <v>39</v>
      </c>
      <c r="B41" s="38" t="n">
        <v>2021</v>
      </c>
      <c r="C41" s="38" t="n">
        <v>2020</v>
      </c>
      <c r="D41" s="39" t="n">
        <v>2019</v>
      </c>
      <c r="F41" s="34"/>
      <c r="G41" s="34"/>
    </row>
    <row r="42" customFormat="false" ht="12.8" hidden="false" customHeight="false" outlineLevel="0" collapsed="false">
      <c r="A42" s="25" t="s">
        <v>40</v>
      </c>
      <c r="B42" s="40" t="n">
        <v>1489538745</v>
      </c>
      <c r="C42" s="40" t="n">
        <v>1489538745</v>
      </c>
      <c r="D42" s="41" t="n">
        <v>1489538745</v>
      </c>
      <c r="F42" s="34"/>
      <c r="G42" s="34"/>
    </row>
    <row r="43" customFormat="false" ht="12.8" hidden="false" customHeight="false" outlineLevel="0" collapsed="false">
      <c r="A43" s="42" t="s">
        <v>41</v>
      </c>
      <c r="B43" s="40" t="n">
        <v>2469886421</v>
      </c>
      <c r="C43" s="40" t="n">
        <v>2411763686</v>
      </c>
      <c r="D43" s="43" t="n">
        <v>2390385512</v>
      </c>
      <c r="F43" s="34"/>
      <c r="G43" s="34"/>
    </row>
    <row r="44" customFormat="false" ht="12.8" hidden="false" customHeight="false" outlineLevel="0" collapsed="false">
      <c r="A44" s="25" t="s">
        <v>42</v>
      </c>
      <c r="B44" s="40" t="n">
        <v>223760996</v>
      </c>
      <c r="C44" s="40" t="n">
        <v>217017464</v>
      </c>
      <c r="D44" s="44" t="n">
        <v>166311616</v>
      </c>
      <c r="F44" s="34"/>
      <c r="G44" s="34"/>
    </row>
    <row r="45" customFormat="false" ht="12.8" hidden="false" customHeight="false" outlineLevel="0" collapsed="false">
      <c r="F45" s="34"/>
      <c r="G45" s="34"/>
    </row>
    <row r="46" customFormat="false" ht="12.8" hidden="false" customHeight="false" outlineLevel="0" collapsed="false">
      <c r="A46" s="25" t="s">
        <v>43</v>
      </c>
      <c r="B46" s="45"/>
      <c r="C46" s="45" t="n">
        <f aca="false">1195982191-983867+148533940</f>
        <v>1343532264</v>
      </c>
      <c r="D46" s="45" t="n">
        <f aca="false">1206040527-2659853+189628319</f>
        <v>1393008993</v>
      </c>
      <c r="F46" s="34"/>
      <c r="G46" s="34"/>
    </row>
    <row r="47" customFormat="false" ht="12.8" hidden="false" customHeight="false" outlineLevel="0" collapsed="false">
      <c r="A47" s="25" t="s">
        <v>44</v>
      </c>
      <c r="B47" s="43" t="n">
        <v>206924347</v>
      </c>
      <c r="C47" s="43" t="n">
        <v>203422113</v>
      </c>
      <c r="D47" s="43" t="n">
        <v>197207312</v>
      </c>
      <c r="F47" s="34"/>
      <c r="G47" s="34"/>
    </row>
    <row r="48" customFormat="false" ht="12.8" hidden="true" customHeight="false" outlineLevel="0" collapsed="false">
      <c r="B48" s="46"/>
      <c r="C48" s="46"/>
      <c r="D48" s="44"/>
      <c r="F48" s="34"/>
      <c r="G48" s="34"/>
    </row>
    <row r="49" customFormat="false" ht="12.8" hidden="true" customHeight="false" outlineLevel="0" collapsed="false">
      <c r="B49" s="46"/>
      <c r="C49" s="46"/>
      <c r="D49" s="41"/>
      <c r="F49" s="34"/>
      <c r="G49" s="34"/>
    </row>
    <row r="50" customFormat="false" ht="15.75" hidden="false" customHeight="true" outlineLevel="0" collapsed="false">
      <c r="A50" s="25" t="s">
        <v>45</v>
      </c>
      <c r="B50" s="43"/>
      <c r="C50" s="43" t="n">
        <f aca="false">147567058+728636821+203422113+18750842-6919072+146255339</f>
        <v>1237713101</v>
      </c>
      <c r="D50" s="43" t="n">
        <f aca="false">200456988+707456664+197207312+24890961-6397779+150608871</f>
        <v>1274223017</v>
      </c>
      <c r="F50" s="34"/>
      <c r="G50" s="34"/>
    </row>
    <row r="51" customFormat="false" ht="17.25" hidden="false" customHeight="true" outlineLevel="0" collapsed="false">
      <c r="E51" s="47"/>
    </row>
    <row r="52" customFormat="false" ht="12.75" hidden="false" customHeight="false" outlineLevel="0" collapsed="false">
      <c r="A52" s="48"/>
      <c r="B52" s="49"/>
      <c r="C52" s="50"/>
      <c r="E52" s="47"/>
      <c r="F52" s="35"/>
      <c r="G52" s="35"/>
    </row>
    <row r="53" customFormat="false" ht="12.75" hidden="false" customHeight="false" outlineLevel="0" collapsed="false">
      <c r="E53" s="47"/>
      <c r="F53" s="35"/>
      <c r="G53" s="35"/>
    </row>
    <row r="54" customFormat="false" ht="12.75" hidden="false" customHeight="false" outlineLevel="0" collapsed="false">
      <c r="E54" s="47"/>
      <c r="F54" s="35"/>
      <c r="G54" s="35"/>
    </row>
    <row r="55" customFormat="false" ht="12.75" hidden="false" customHeight="false" outlineLevel="0" collapsed="false">
      <c r="E55" s="47"/>
      <c r="F55" s="35"/>
    </row>
    <row r="56" customFormat="false" ht="51" hidden="false" customHeight="false" outlineLevel="0" collapsed="false">
      <c r="A56" s="51" t="s">
        <v>46</v>
      </c>
      <c r="B56" s="52"/>
      <c r="C56" s="53" t="s">
        <v>47</v>
      </c>
      <c r="D56" s="54" t="s">
        <v>48</v>
      </c>
      <c r="E56" s="47"/>
      <c r="F56" s="55"/>
    </row>
    <row r="57" customFormat="false" ht="12.75" hidden="false" customHeight="true" outlineLevel="0" collapsed="false">
      <c r="A57" s="56" t="s">
        <v>49</v>
      </c>
      <c r="B57" s="56"/>
      <c r="C57" s="57" t="n">
        <v>0.8064</v>
      </c>
      <c r="D57" s="45" t="n">
        <v>33780</v>
      </c>
      <c r="F57" s="58"/>
    </row>
    <row r="58" customFormat="false" ht="12.75" hidden="false" customHeight="true" outlineLevel="0" collapsed="false">
      <c r="A58" s="56" t="s">
        <v>50</v>
      </c>
      <c r="B58" s="56"/>
      <c r="C58" s="57" t="n">
        <v>0.75</v>
      </c>
      <c r="D58" s="45" t="n">
        <v>322164</v>
      </c>
      <c r="F58" s="47"/>
    </row>
    <row r="59" customFormat="false" ht="12.75" hidden="false" customHeight="true" outlineLevel="0" collapsed="false">
      <c r="A59" s="56" t="s">
        <v>51</v>
      </c>
      <c r="B59" s="56"/>
      <c r="C59" s="57" t="n">
        <v>0.97</v>
      </c>
      <c r="D59" s="45" t="n">
        <v>415825</v>
      </c>
      <c r="F59" s="47"/>
    </row>
    <row r="60" customFormat="false" ht="12.75" hidden="false" customHeight="true" outlineLevel="0" collapsed="false">
      <c r="A60" s="59" t="s">
        <v>52</v>
      </c>
      <c r="B60" s="59"/>
      <c r="C60" s="57" t="n">
        <v>1</v>
      </c>
      <c r="D60" s="45" t="n">
        <v>5332</v>
      </c>
      <c r="F60" s="47"/>
    </row>
    <row r="61" customFormat="false" ht="12.75" hidden="false" customHeight="true" outlineLevel="0" collapsed="false">
      <c r="A61" s="59" t="s">
        <v>53</v>
      </c>
      <c r="B61" s="59"/>
      <c r="C61" s="57" t="n">
        <v>0.9909</v>
      </c>
      <c r="D61" s="45" t="n">
        <v>567403</v>
      </c>
      <c r="F61" s="47"/>
    </row>
    <row r="62" customFormat="false" ht="12.75" hidden="false" customHeight="true" outlineLevel="0" collapsed="false">
      <c r="A62" s="56" t="s">
        <v>54</v>
      </c>
      <c r="B62" s="56"/>
      <c r="C62" s="57" t="n">
        <v>0.467</v>
      </c>
      <c r="D62" s="45" t="n">
        <v>121878</v>
      </c>
      <c r="F62" s="47"/>
    </row>
    <row r="63" customFormat="false" ht="12.75" hidden="false" customHeight="true" outlineLevel="0" collapsed="false">
      <c r="A63" s="56" t="s">
        <v>55</v>
      </c>
      <c r="B63" s="56"/>
      <c r="C63" s="57" t="n">
        <v>0.95</v>
      </c>
      <c r="D63" s="45" t="n">
        <v>71</v>
      </c>
      <c r="F63" s="47"/>
    </row>
    <row r="64" customFormat="false" ht="12.75" hidden="false" customHeight="true" outlineLevel="0" collapsed="false">
      <c r="A64" s="56" t="s">
        <v>56</v>
      </c>
      <c r="B64" s="56"/>
      <c r="C64" s="57" t="n">
        <v>0.97</v>
      </c>
      <c r="D64" s="45" t="n">
        <v>26188</v>
      </c>
      <c r="F64" s="47"/>
    </row>
    <row r="65" customFormat="false" ht="12.75" hidden="false" customHeight="true" outlineLevel="0" collapsed="false">
      <c r="A65" s="60" t="s">
        <v>57</v>
      </c>
      <c r="B65" s="60"/>
      <c r="C65" s="61" t="n">
        <v>1</v>
      </c>
      <c r="D65" s="45" t="n">
        <v>585710</v>
      </c>
      <c r="F65" s="47"/>
    </row>
    <row r="66" customFormat="false" ht="12.75" hidden="false" customHeight="true" outlineLevel="0" collapsed="false">
      <c r="A66" s="56" t="s">
        <v>58</v>
      </c>
      <c r="B66" s="56"/>
      <c r="C66" s="61" t="n">
        <v>1</v>
      </c>
      <c r="D66" s="45" t="n">
        <v>1473</v>
      </c>
      <c r="F66" s="47"/>
    </row>
    <row r="67" customFormat="false" ht="12.75" hidden="false" customHeight="true" outlineLevel="0" collapsed="false">
      <c r="A67" s="56" t="s">
        <v>59</v>
      </c>
      <c r="B67" s="56"/>
      <c r="C67" s="61" t="n">
        <v>0.01</v>
      </c>
      <c r="D67" s="45" t="n">
        <v>654147</v>
      </c>
      <c r="F67" s="47"/>
    </row>
    <row r="68" customFormat="false" ht="12.75" hidden="false" customHeight="true" outlineLevel="0" collapsed="false">
      <c r="A68" s="56" t="s">
        <v>60</v>
      </c>
      <c r="B68" s="56"/>
      <c r="C68" s="61" t="n">
        <v>1</v>
      </c>
      <c r="D68" s="45" t="n">
        <v>39198</v>
      </c>
      <c r="F68" s="47"/>
    </row>
    <row r="69" customFormat="false" ht="12.75" hidden="false" customHeight="true" outlineLevel="0" collapsed="false">
      <c r="A69" s="62" t="s">
        <v>61</v>
      </c>
      <c r="B69" s="62"/>
      <c r="C69" s="63" t="n">
        <v>0.25</v>
      </c>
      <c r="D69" s="64" t="n">
        <f aca="false">SUM(D57:D68)</f>
        <v>2773169</v>
      </c>
      <c r="F69" s="47"/>
    </row>
    <row r="70" customFormat="false" ht="12.75" hidden="false" customHeight="true" outlineLevel="0" collapsed="false">
      <c r="A70" s="65" t="s">
        <v>62</v>
      </c>
      <c r="B70" s="65"/>
      <c r="C70" s="63" t="n">
        <v>0.39</v>
      </c>
      <c r="F70" s="47"/>
    </row>
    <row r="71" customFormat="false" ht="12.75" hidden="false" customHeight="false" outlineLevel="0" collapsed="false">
      <c r="A71" s="65" t="s">
        <v>63</v>
      </c>
      <c r="B71" s="65"/>
      <c r="C71" s="63" t="n">
        <v>0.3</v>
      </c>
    </row>
    <row r="72" customFormat="false" ht="12.75" hidden="false" customHeight="false" outlineLevel="0" collapsed="false">
      <c r="A72" s="65" t="s">
        <v>64</v>
      </c>
      <c r="B72" s="65"/>
      <c r="C72" s="63" t="n">
        <v>0.461</v>
      </c>
    </row>
    <row r="73" customFormat="false" ht="12.75" hidden="false" customHeight="false" outlineLevel="0" collapsed="false">
      <c r="A73" s="65" t="s">
        <v>65</v>
      </c>
      <c r="B73" s="65"/>
      <c r="C73" s="63" t="n">
        <v>0.4</v>
      </c>
    </row>
    <row r="74" customFormat="false" ht="12.75" hidden="false" customHeight="false" outlineLevel="0" collapsed="false">
      <c r="A74" s="65" t="s">
        <v>66</v>
      </c>
      <c r="B74" s="65"/>
      <c r="C74" s="63" t="n">
        <v>0.34</v>
      </c>
    </row>
    <row r="75" customFormat="false" ht="12.75" hidden="false" customHeight="false" outlineLevel="0" collapsed="false">
      <c r="A75" s="65" t="s">
        <v>67</v>
      </c>
      <c r="B75" s="65"/>
      <c r="C75" s="63" t="n">
        <v>0.2381</v>
      </c>
    </row>
  </sheetData>
  <mergeCells count="21">
    <mergeCell ref="A38:B38"/>
    <mergeCell ref="A39:B39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33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3:F33"/>
  <sheetViews>
    <sheetView showFormulas="false" showGridLines="true" showRowColHeaders="true" showZeros="true" rightToLeft="false" tabSelected="false" showOutlineSymbols="true" defaultGridColor="true" view="normal" topLeftCell="A7" colorId="64" zoomScale="86" zoomScaleNormal="86" zoomScalePageLayoutView="100" workbookViewId="0">
      <selection pane="topLeft" activeCell="F15" activeCellId="1" sqref="E41:E50 F15"/>
    </sheetView>
  </sheetViews>
  <sheetFormatPr defaultRowHeight="12.75" zeroHeight="false" outlineLevelRow="0" outlineLevelCol="0"/>
  <cols>
    <col collapsed="false" customWidth="true" hidden="false" outlineLevel="0" max="1" min="1" style="0" width="29.14"/>
    <col collapsed="false" customWidth="true" hidden="true" outlineLevel="0" max="2" min="2" style="0" width="20.3"/>
    <col collapsed="false" customWidth="true" hidden="false" outlineLevel="0" max="3" min="3" style="0" width="20.71"/>
    <col collapsed="false" customWidth="true" hidden="false" outlineLevel="0" max="4" min="4" style="0" width="15.42"/>
    <col collapsed="false" customWidth="true" hidden="false" outlineLevel="0" max="5" min="5" style="0" width="18.29"/>
    <col collapsed="false" customWidth="true" hidden="false" outlineLevel="0" max="6" min="6" style="0" width="22.57"/>
    <col collapsed="false" customWidth="true" hidden="false" outlineLevel="0" max="1017" min="7" style="0" width="8.75"/>
    <col collapsed="false" customWidth="false" hidden="false" outlineLevel="0" max="1019" min="1018" style="0" width="11.57"/>
    <col collapsed="false" customWidth="true" hidden="false" outlineLevel="0" max="1025" min="1020" style="0" width="8.75"/>
  </cols>
  <sheetData>
    <row r="3" customFormat="false" ht="14.25" hidden="false" customHeight="true" outlineLevel="0" collapsed="false"/>
    <row r="8" customFormat="false" ht="12.75" hidden="false" customHeight="false" outlineLevel="0" collapsed="false">
      <c r="A8" s="1" t="s">
        <v>0</v>
      </c>
    </row>
    <row r="9" customFormat="false" ht="12.75" hidden="false" customHeight="false" outlineLevel="0" collapsed="false">
      <c r="A9" s="0" t="s">
        <v>1</v>
      </c>
    </row>
    <row r="10" customFormat="false" ht="12.75" hidden="false" customHeight="false" outlineLevel="0" collapsed="false">
      <c r="A10" s="0" t="s">
        <v>2</v>
      </c>
    </row>
    <row r="11" customFormat="false" ht="12.75" hidden="false" customHeight="false" outlineLevel="0" collapsed="false">
      <c r="A11" s="0" t="s">
        <v>3</v>
      </c>
    </row>
    <row r="12" customFormat="false" ht="12.75" hidden="false" customHeight="false" outlineLevel="0" collapsed="false">
      <c r="A12" s="0" t="s">
        <v>4</v>
      </c>
    </row>
    <row r="13" customFormat="false" ht="12.75" hidden="false" customHeight="false" outlineLevel="0" collapsed="false">
      <c r="A13" s="1"/>
    </row>
    <row r="16" customFormat="false" ht="12.75" hidden="false" customHeight="false" outlineLevel="0" collapsed="false">
      <c r="E16" s="2"/>
    </row>
    <row r="17" customFormat="false" ht="12.75" hidden="false" customHeight="false" outlineLevel="0" collapsed="false">
      <c r="E17" s="2"/>
    </row>
    <row r="18" customFormat="false" ht="12.75" hidden="false" customHeight="false" outlineLevel="0" collapsed="false">
      <c r="E18" s="2"/>
    </row>
    <row r="19" customFormat="false" ht="12.75" hidden="false" customHeight="false" outlineLevel="0" collapsed="false">
      <c r="C19" s="3"/>
      <c r="D19" s="3"/>
      <c r="E19" s="2"/>
    </row>
    <row r="20" customFormat="false" ht="12.75" hidden="false" customHeight="false" outlineLevel="0" collapsed="false">
      <c r="E20" s="2"/>
    </row>
    <row r="21" customFormat="false" ht="12.75" hidden="false" customHeight="false" outlineLevel="0" collapsed="false">
      <c r="E21" s="4"/>
    </row>
    <row r="22" customFormat="false" ht="66.75" hidden="false" customHeight="true" outlineLevel="0" collapsed="false">
      <c r="A22" s="66" t="s">
        <v>5</v>
      </c>
      <c r="B22" s="66" t="s">
        <v>6</v>
      </c>
      <c r="C22" s="66" t="s">
        <v>9</v>
      </c>
      <c r="D22" s="66" t="s">
        <v>68</v>
      </c>
      <c r="E22" s="66" t="s">
        <v>69</v>
      </c>
      <c r="F22" s="26" t="s">
        <v>70</v>
      </c>
    </row>
    <row r="23" customFormat="false" ht="60" hidden="false" customHeight="true" outlineLevel="0" collapsed="false">
      <c r="A23" s="6" t="s">
        <v>14</v>
      </c>
      <c r="B23" s="7" t="n">
        <v>456907</v>
      </c>
      <c r="C23" s="10" t="n">
        <v>50259.77</v>
      </c>
      <c r="D23" s="10" t="n">
        <f aca="false">ROUND(B23*0.115,2)</f>
        <v>52544.31</v>
      </c>
      <c r="E23" s="10" t="n">
        <f aca="false">ROUND(B23*0.12,2)</f>
        <v>54828.84</v>
      </c>
      <c r="F23" s="10" t="n">
        <f aca="false">ROUND(B23*0.125,2)</f>
        <v>57113.38</v>
      </c>
    </row>
    <row r="24" customFormat="false" ht="55.5" hidden="false" customHeight="true" outlineLevel="0" collapsed="false">
      <c r="A24" s="6" t="s">
        <v>17</v>
      </c>
      <c r="B24" s="12" t="n">
        <v>362885</v>
      </c>
      <c r="C24" s="10" t="n">
        <v>39917.35</v>
      </c>
      <c r="D24" s="10" t="n">
        <f aca="false">ROUND(B24*0.115,2)</f>
        <v>41731.78</v>
      </c>
      <c r="E24" s="10" t="n">
        <f aca="false">ROUND(B24*0.12,2)</f>
        <v>43546.2</v>
      </c>
      <c r="F24" s="10" t="n">
        <f aca="false">ROUND(B24*0.125,2)</f>
        <v>45360.63</v>
      </c>
    </row>
    <row r="25" s="16" customFormat="true" ht="12.75" hidden="false" customHeight="false" outlineLevel="0" collapsed="false">
      <c r="A25" s="6" t="s">
        <v>19</v>
      </c>
      <c r="B25" s="13" t="n">
        <v>793509</v>
      </c>
      <c r="C25" s="10" t="n">
        <v>87285.99</v>
      </c>
      <c r="D25" s="10" t="n">
        <f aca="false">ROUND(B25*0.115,2)</f>
        <v>91253.54</v>
      </c>
      <c r="E25" s="10" t="n">
        <f aca="false">ROUND(B25*0.12,2)</f>
        <v>95221.08</v>
      </c>
      <c r="F25" s="10" t="n">
        <f aca="false">ROUND(B25*0.125,2)</f>
        <v>99188.63</v>
      </c>
    </row>
    <row r="26" customFormat="false" ht="12.75" hidden="false" customHeight="false" outlineLevel="0" collapsed="false">
      <c r="A26" s="6" t="s">
        <v>21</v>
      </c>
      <c r="B26" s="12" t="n">
        <v>53873</v>
      </c>
      <c r="C26" s="10" t="n">
        <v>5926.03</v>
      </c>
      <c r="D26" s="10" t="n">
        <f aca="false">ROUND(B26*0.115,2)</f>
        <v>6195.4</v>
      </c>
      <c r="E26" s="10" t="n">
        <f aca="false">ROUND(B26*0.12,2)</f>
        <v>6464.76</v>
      </c>
      <c r="F26" s="10" t="n">
        <f aca="false">ROUND(B26*0.125,2)</f>
        <v>6734.13</v>
      </c>
    </row>
    <row r="27" customFormat="false" ht="12.75" hidden="false" customHeight="false" outlineLevel="0" collapsed="false">
      <c r="A27" s="6" t="s">
        <v>23</v>
      </c>
      <c r="B27" s="12" t="n">
        <v>39708</v>
      </c>
      <c r="C27" s="10" t="n">
        <v>4367.88</v>
      </c>
      <c r="D27" s="10" t="n">
        <f aca="false">ROUND(B27*0.115,2)</f>
        <v>4566.42</v>
      </c>
      <c r="E27" s="10" t="n">
        <f aca="false">ROUND(B27*0.12,2)</f>
        <v>4764.96</v>
      </c>
      <c r="F27" s="10" t="n">
        <f aca="false">ROUND(B27*0.125,2)</f>
        <v>4963.5</v>
      </c>
    </row>
    <row r="28" customFormat="false" ht="12.75" hidden="false" customHeight="false" outlineLevel="0" collapsed="false">
      <c r="A28" s="6" t="s">
        <v>25</v>
      </c>
      <c r="B28" s="12" t="n">
        <v>213531</v>
      </c>
      <c r="C28" s="10" t="n">
        <v>23488.41</v>
      </c>
      <c r="D28" s="10" t="n">
        <f aca="false">ROUND(B28*0.115,2)</f>
        <v>24556.07</v>
      </c>
      <c r="E28" s="10" t="n">
        <f aca="false">ROUND(B28*0.12,2)</f>
        <v>25623.72</v>
      </c>
      <c r="F28" s="10" t="n">
        <f aca="false">ROUND(B28*0.125,2)</f>
        <v>26691.38</v>
      </c>
    </row>
    <row r="29" customFormat="false" ht="25.5" hidden="false" customHeight="false" outlineLevel="0" collapsed="false">
      <c r="A29" s="6" t="s">
        <v>27</v>
      </c>
      <c r="B29" s="12" t="n">
        <v>201537</v>
      </c>
      <c r="C29" s="10" t="n">
        <v>22169.07</v>
      </c>
      <c r="D29" s="10" t="n">
        <f aca="false">ROUND(B29*0.115,2)</f>
        <v>23176.76</v>
      </c>
      <c r="E29" s="10" t="n">
        <f aca="false">ROUND(B29*0.12,2)</f>
        <v>24184.44</v>
      </c>
      <c r="F29" s="10" t="n">
        <f aca="false">ROUND(B29*0.125,2)</f>
        <v>25192.13</v>
      </c>
    </row>
    <row r="30" customFormat="false" ht="12.75" hidden="false" customHeight="false" outlineLevel="0" collapsed="false">
      <c r="A30" s="6" t="s">
        <v>29</v>
      </c>
      <c r="B30" s="12" t="n">
        <v>872254</v>
      </c>
      <c r="C30" s="10" t="n">
        <v>95947.94</v>
      </c>
      <c r="D30" s="10" t="n">
        <f aca="false">ROUND(B30*0.115,2)</f>
        <v>100309.21</v>
      </c>
      <c r="E30" s="10" t="n">
        <f aca="false">ROUND(B30*0.12,2)</f>
        <v>104670.48</v>
      </c>
      <c r="F30" s="10" t="n">
        <f aca="false">ROUND(B30*0.125,2)</f>
        <v>109031.75</v>
      </c>
    </row>
    <row r="31" customFormat="false" ht="12.75" hidden="false" customHeight="false" outlineLevel="0" collapsed="false">
      <c r="A31" s="6" t="s">
        <v>31</v>
      </c>
      <c r="B31" s="12" t="n">
        <v>396754</v>
      </c>
      <c r="C31" s="10" t="n">
        <v>43642.94</v>
      </c>
      <c r="D31" s="10" t="n">
        <f aca="false">ROUND(B31*0.115,2)</f>
        <v>45626.71</v>
      </c>
      <c r="E31" s="10" t="n">
        <f aca="false">ROUND(B31*0.12,2)</f>
        <v>47610.48</v>
      </c>
      <c r="F31" s="10" t="n">
        <f aca="false">ROUND(B31*0.125,2)</f>
        <v>49594.25</v>
      </c>
    </row>
    <row r="32" customFormat="false" ht="12.75" hidden="false" customHeight="false" outlineLevel="0" collapsed="false">
      <c r="B32" s="20"/>
      <c r="E32" s="10"/>
    </row>
    <row r="33" customFormat="false" ht="12.75" hidden="false" customHeight="false" outlineLevel="0" collapsed="false">
      <c r="A33" s="22" t="s">
        <v>33</v>
      </c>
      <c r="B33" s="23" t="n">
        <f aca="false">SUM(B23:B31)</f>
        <v>3390958</v>
      </c>
      <c r="C33" s="26" t="n">
        <f aca="false">SUM(C23:C32)</f>
        <v>373005.38</v>
      </c>
      <c r="D33" s="26" t="n">
        <f aca="false">SUM(D23:D31)</f>
        <v>389960.2</v>
      </c>
      <c r="E33" s="26" t="n">
        <f aca="false">SUM(E23:E31)</f>
        <v>406914.96</v>
      </c>
      <c r="F33" s="26" t="n">
        <f aca="false">SUM(F23:F31)</f>
        <v>423869.78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33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8:G59"/>
  <sheetViews>
    <sheetView showFormulas="false" showGridLines="true" showRowColHeaders="true" showZeros="true" rightToLeft="false" tabSelected="false" showOutlineSymbols="true" defaultGridColor="true" view="normal" topLeftCell="A34" colorId="64" zoomScale="86" zoomScaleNormal="86" zoomScalePageLayoutView="100" workbookViewId="0">
      <selection pane="topLeft" activeCell="B44" activeCellId="1" sqref="E41:E50 B44"/>
    </sheetView>
  </sheetViews>
  <sheetFormatPr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2"/>
    <col collapsed="false" customWidth="true" hidden="false" outlineLevel="0" max="4" min="4" style="0" width="14.28"/>
    <col collapsed="false" customWidth="true" hidden="false" outlineLevel="0" max="5" min="5" style="0" width="14.15"/>
    <col collapsed="false" customWidth="true" hidden="false" outlineLevel="0" max="6" min="6" style="0" width="24.41"/>
    <col collapsed="false" customWidth="true" hidden="false" outlineLevel="0" max="7" min="7" style="0" width="18.85"/>
    <col collapsed="false" customWidth="true" hidden="false" outlineLevel="0" max="1025" min="8" style="0" width="8.75"/>
  </cols>
  <sheetData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0</v>
      </c>
    </row>
    <row r="10" customFormat="false" ht="12.75" hidden="false" customHeight="false" outlineLevel="0" collapsed="false">
      <c r="A10" s="0" t="s">
        <v>1</v>
      </c>
    </row>
    <row r="11" customFormat="false" ht="12.75" hidden="false" customHeight="false" outlineLevel="0" collapsed="false">
      <c r="A11" s="0" t="s">
        <v>2</v>
      </c>
    </row>
    <row r="12" customFormat="false" ht="12.75" hidden="false" customHeight="false" outlineLevel="0" collapsed="false">
      <c r="A12" s="0" t="s">
        <v>3</v>
      </c>
    </row>
    <row r="13" customFormat="false" ht="12.75" hidden="false" customHeight="false" outlineLevel="0" collapsed="false">
      <c r="A13" s="0" t="s">
        <v>4</v>
      </c>
    </row>
    <row r="17" customFormat="false" ht="12.75" hidden="false" customHeight="false" outlineLevel="0" collapsed="false">
      <c r="A17" s="22" t="s">
        <v>71</v>
      </c>
      <c r="B17" s="22" t="s">
        <v>72</v>
      </c>
    </row>
    <row r="18" customFormat="false" ht="12.75" hidden="false" customHeight="false" outlineLevel="0" collapsed="false">
      <c r="A18" s="67"/>
      <c r="B18" s="67"/>
    </row>
    <row r="19" customFormat="false" ht="25.5" hidden="false" customHeight="false" outlineLevel="0" collapsed="false">
      <c r="A19" s="68" t="s">
        <v>73</v>
      </c>
      <c r="B19" s="69"/>
      <c r="C19" s="68" t="s">
        <v>74</v>
      </c>
      <c r="D19" s="68" t="s">
        <v>75</v>
      </c>
      <c r="E19" s="68" t="s">
        <v>76</v>
      </c>
      <c r="F19" s="68" t="s">
        <v>77</v>
      </c>
    </row>
    <row r="20" customFormat="false" ht="35.75" hidden="false" customHeight="false" outlineLevel="0" collapsed="false">
      <c r="A20" s="69" t="s">
        <v>78</v>
      </c>
      <c r="B20" s="68" t="s">
        <v>79</v>
      </c>
      <c r="C20" s="70" t="n">
        <v>42852</v>
      </c>
      <c r="D20" s="9" t="s">
        <v>80</v>
      </c>
      <c r="E20" s="10" t="n">
        <v>380000</v>
      </c>
      <c r="F20" s="9" t="s">
        <v>81</v>
      </c>
      <c r="G20" s="71"/>
    </row>
    <row r="21" customFormat="false" ht="24.4" hidden="false" customHeight="false" outlineLevel="0" collapsed="false">
      <c r="A21" s="69" t="s">
        <v>82</v>
      </c>
      <c r="B21" s="72" t="s">
        <v>83</v>
      </c>
      <c r="C21" s="70" t="n">
        <v>42852</v>
      </c>
      <c r="D21" s="9" t="s">
        <v>80</v>
      </c>
      <c r="E21" s="10" t="n">
        <v>383937</v>
      </c>
      <c r="F21" s="9" t="s">
        <v>81</v>
      </c>
      <c r="G21" s="71"/>
    </row>
    <row r="22" customFormat="false" ht="35.75" hidden="false" customHeight="false" outlineLevel="0" collapsed="false">
      <c r="A22" s="69" t="s">
        <v>84</v>
      </c>
      <c r="B22" s="72" t="s">
        <v>85</v>
      </c>
      <c r="C22" s="70" t="n">
        <v>42852</v>
      </c>
      <c r="D22" s="9" t="s">
        <v>80</v>
      </c>
      <c r="E22" s="10" t="n">
        <v>85000</v>
      </c>
      <c r="F22" s="9" t="s">
        <v>81</v>
      </c>
      <c r="G22" s="71"/>
    </row>
    <row r="23" customFormat="false" ht="24.4" hidden="false" customHeight="false" outlineLevel="0" collapsed="false">
      <c r="A23" s="69" t="s">
        <v>86</v>
      </c>
      <c r="B23" s="72" t="s">
        <v>87</v>
      </c>
      <c r="C23" s="70" t="n">
        <v>42852</v>
      </c>
      <c r="D23" s="9" t="s">
        <v>80</v>
      </c>
      <c r="E23" s="10" t="n">
        <v>40000</v>
      </c>
      <c r="F23" s="9" t="s">
        <v>81</v>
      </c>
    </row>
    <row r="24" customFormat="false" ht="24.4" hidden="false" customHeight="false" outlineLevel="0" collapsed="false">
      <c r="A24" s="73" t="s">
        <v>88</v>
      </c>
      <c r="B24" s="72" t="s">
        <v>89</v>
      </c>
      <c r="C24" s="70" t="n">
        <v>42852</v>
      </c>
      <c r="D24" s="9" t="s">
        <v>80</v>
      </c>
      <c r="E24" s="10" t="n">
        <v>40000</v>
      </c>
      <c r="F24" s="9" t="s">
        <v>81</v>
      </c>
    </row>
    <row r="25" customFormat="false" ht="24.4" hidden="false" customHeight="false" outlineLevel="0" collapsed="false">
      <c r="A25" s="73" t="s">
        <v>88</v>
      </c>
      <c r="B25" s="72" t="s">
        <v>90</v>
      </c>
      <c r="C25" s="70" t="n">
        <v>42852</v>
      </c>
      <c r="D25" s="9" t="s">
        <v>80</v>
      </c>
      <c r="E25" s="10" t="n">
        <v>40000</v>
      </c>
      <c r="F25" s="9" t="s">
        <v>81</v>
      </c>
    </row>
    <row r="26" customFormat="false" ht="24.4" hidden="false" customHeight="false" outlineLevel="0" collapsed="false">
      <c r="A26" s="73" t="s">
        <v>88</v>
      </c>
      <c r="B26" s="72" t="s">
        <v>91</v>
      </c>
      <c r="C26" s="70" t="n">
        <v>42852</v>
      </c>
      <c r="D26" s="9" t="s">
        <v>80</v>
      </c>
      <c r="E26" s="10" t="n">
        <v>40000</v>
      </c>
      <c r="F26" s="9" t="s">
        <v>81</v>
      </c>
    </row>
    <row r="27" customFormat="false" ht="24.4" hidden="false" customHeight="false" outlineLevel="0" collapsed="false">
      <c r="A27" s="73" t="s">
        <v>88</v>
      </c>
      <c r="B27" s="72" t="s">
        <v>92</v>
      </c>
      <c r="C27" s="70" t="n">
        <v>42852</v>
      </c>
      <c r="D27" s="9" t="s">
        <v>80</v>
      </c>
      <c r="E27" s="10" t="n">
        <v>40000</v>
      </c>
      <c r="F27" s="9" t="s">
        <v>81</v>
      </c>
    </row>
    <row r="28" customFormat="false" ht="24.4" hidden="false" customHeight="false" outlineLevel="0" collapsed="false">
      <c r="A28" s="73" t="s">
        <v>88</v>
      </c>
      <c r="B28" s="72" t="s">
        <v>93</v>
      </c>
      <c r="C28" s="70" t="n">
        <v>42852</v>
      </c>
      <c r="D28" s="9" t="s">
        <v>80</v>
      </c>
      <c r="E28" s="10" t="n">
        <v>40000</v>
      </c>
      <c r="F28" s="9" t="s">
        <v>81</v>
      </c>
    </row>
    <row r="29" customFormat="false" ht="24.4" hidden="false" customHeight="false" outlineLevel="0" collapsed="false">
      <c r="A29" s="73" t="s">
        <v>88</v>
      </c>
      <c r="B29" s="72" t="s">
        <v>94</v>
      </c>
      <c r="C29" s="70" t="n">
        <v>42852</v>
      </c>
      <c r="D29" s="9" t="s">
        <v>80</v>
      </c>
      <c r="E29" s="10" t="n">
        <v>40000</v>
      </c>
      <c r="F29" s="9" t="s">
        <v>81</v>
      </c>
    </row>
    <row r="30" customFormat="false" ht="35.75" hidden="false" customHeight="false" outlineLevel="0" collapsed="false">
      <c r="A30" s="73" t="s">
        <v>88</v>
      </c>
      <c r="B30" s="72" t="s">
        <v>95</v>
      </c>
      <c r="C30" s="70" t="n">
        <v>42852</v>
      </c>
      <c r="D30" s="9" t="s">
        <v>80</v>
      </c>
      <c r="E30" s="10" t="n">
        <v>40000</v>
      </c>
      <c r="F30" s="68" t="s">
        <v>96</v>
      </c>
    </row>
    <row r="31" customFormat="false" ht="24.4" hidden="false" customHeight="false" outlineLevel="0" collapsed="false">
      <c r="A31" s="73" t="s">
        <v>88</v>
      </c>
      <c r="B31" s="72" t="s">
        <v>97</v>
      </c>
      <c r="C31" s="70" t="n">
        <v>42852</v>
      </c>
      <c r="D31" s="9" t="s">
        <v>80</v>
      </c>
      <c r="E31" s="10" t="n">
        <v>40000</v>
      </c>
      <c r="F31" s="9" t="s">
        <v>81</v>
      </c>
    </row>
    <row r="32" customFormat="false" ht="24.4" hidden="false" customHeight="false" outlineLevel="0" collapsed="false">
      <c r="A32" s="73" t="s">
        <v>88</v>
      </c>
      <c r="B32" s="72" t="s">
        <v>98</v>
      </c>
      <c r="C32" s="70" t="n">
        <v>43216</v>
      </c>
      <c r="D32" s="9" t="s">
        <v>80</v>
      </c>
      <c r="E32" s="10" t="n">
        <v>40000</v>
      </c>
      <c r="F32" s="9" t="s">
        <v>81</v>
      </c>
    </row>
    <row r="33" customFormat="false" ht="24.4" hidden="false" customHeight="false" outlineLevel="0" collapsed="false">
      <c r="A33" s="73" t="s">
        <v>88</v>
      </c>
      <c r="B33" s="72" t="s">
        <v>99</v>
      </c>
      <c r="C33" s="70" t="n">
        <v>42852</v>
      </c>
      <c r="D33" s="9" t="s">
        <v>80</v>
      </c>
      <c r="E33" s="10" t="n">
        <v>40000</v>
      </c>
      <c r="F33" s="9" t="s">
        <v>81</v>
      </c>
    </row>
    <row r="34" customFormat="false" ht="24.4" hidden="false" customHeight="false" outlineLevel="0" collapsed="false">
      <c r="A34" s="73" t="s">
        <v>88</v>
      </c>
      <c r="B34" s="72" t="s">
        <v>100</v>
      </c>
      <c r="C34" s="70" t="n">
        <v>42852</v>
      </c>
      <c r="D34" s="9" t="s">
        <v>80</v>
      </c>
      <c r="E34" s="10" t="n">
        <v>40000</v>
      </c>
      <c r="F34" s="9" t="s">
        <v>81</v>
      </c>
    </row>
    <row r="36" customFormat="false" ht="12.75" hidden="false" customHeight="false" outlineLevel="0" collapsed="false">
      <c r="A36" s="74" t="s">
        <v>101</v>
      </c>
    </row>
    <row r="37" customFormat="false" ht="12.75" hidden="false" customHeight="false" outlineLevel="0" collapsed="false">
      <c r="A37" s="0" t="s">
        <v>102</v>
      </c>
    </row>
    <row r="38" customFormat="false" ht="12.75" hidden="false" customHeight="false" outlineLevel="0" collapsed="false">
      <c r="A38" s="0" t="s">
        <v>103</v>
      </c>
    </row>
    <row r="40" customFormat="false" ht="25.5" hidden="false" customHeight="false" outlineLevel="0" collapsed="false">
      <c r="A40" s="68" t="s">
        <v>73</v>
      </c>
      <c r="B40" s="69"/>
      <c r="C40" s="68" t="s">
        <v>74</v>
      </c>
      <c r="D40" s="68" t="s">
        <v>75</v>
      </c>
      <c r="E40" s="68" t="s">
        <v>76</v>
      </c>
      <c r="F40" s="68" t="s">
        <v>77</v>
      </c>
    </row>
    <row r="41" customFormat="false" ht="38.25" hidden="false" customHeight="false" outlineLevel="0" collapsed="false">
      <c r="A41" s="69" t="s">
        <v>78</v>
      </c>
      <c r="B41" s="68" t="s">
        <v>79</v>
      </c>
      <c r="C41" s="70" t="n">
        <v>43950</v>
      </c>
      <c r="D41" s="75" t="n">
        <v>44926</v>
      </c>
      <c r="E41" s="10" t="n">
        <v>380000</v>
      </c>
      <c r="F41" s="9" t="s">
        <v>81</v>
      </c>
    </row>
    <row r="42" customFormat="false" ht="25.5" hidden="false" customHeight="false" outlineLevel="0" collapsed="false">
      <c r="A42" s="69" t="s">
        <v>82</v>
      </c>
      <c r="B42" s="72" t="s">
        <v>83</v>
      </c>
      <c r="C42" s="70" t="n">
        <v>43950</v>
      </c>
      <c r="D42" s="75" t="n">
        <v>44926</v>
      </c>
      <c r="E42" s="10" t="n">
        <v>386626</v>
      </c>
      <c r="F42" s="9" t="s">
        <v>81</v>
      </c>
    </row>
    <row r="43" customFormat="false" ht="38.25" hidden="false" customHeight="false" outlineLevel="0" collapsed="false">
      <c r="A43" s="69" t="s">
        <v>84</v>
      </c>
      <c r="B43" s="72" t="s">
        <v>85</v>
      </c>
      <c r="C43" s="70" t="n">
        <v>43950</v>
      </c>
      <c r="D43" s="75" t="n">
        <v>44926</v>
      </c>
      <c r="E43" s="10" t="n">
        <v>57139</v>
      </c>
      <c r="F43" s="9" t="s">
        <v>81</v>
      </c>
    </row>
    <row r="44" customFormat="false" ht="25.5" hidden="false" customHeight="false" outlineLevel="0" collapsed="false">
      <c r="A44" s="69" t="s">
        <v>86</v>
      </c>
      <c r="B44" s="72" t="s">
        <v>87</v>
      </c>
      <c r="C44" s="70" t="n">
        <v>43950</v>
      </c>
      <c r="D44" s="75" t="n">
        <v>44926</v>
      </c>
      <c r="E44" s="10" t="n">
        <v>40000</v>
      </c>
      <c r="F44" s="9" t="s">
        <v>81</v>
      </c>
    </row>
    <row r="45" customFormat="false" ht="25.5" hidden="false" customHeight="false" outlineLevel="0" collapsed="false">
      <c r="A45" s="73" t="s">
        <v>88</v>
      </c>
      <c r="B45" s="72" t="s">
        <v>104</v>
      </c>
      <c r="C45" s="70" t="n">
        <v>43950</v>
      </c>
      <c r="D45" s="75" t="n">
        <v>44926</v>
      </c>
      <c r="E45" s="10" t="n">
        <v>26889</v>
      </c>
      <c r="F45" s="9" t="s">
        <v>81</v>
      </c>
    </row>
    <row r="46" customFormat="false" ht="25.5" hidden="false" customHeight="false" outlineLevel="0" collapsed="false">
      <c r="A46" s="73" t="s">
        <v>88</v>
      </c>
      <c r="B46" s="72" t="s">
        <v>105</v>
      </c>
      <c r="C46" s="70" t="n">
        <v>43950</v>
      </c>
      <c r="D46" s="75" t="n">
        <v>44926</v>
      </c>
      <c r="E46" s="10" t="n">
        <v>26889</v>
      </c>
      <c r="F46" s="9" t="s">
        <v>81</v>
      </c>
    </row>
    <row r="47" customFormat="false" ht="25.5" hidden="false" customHeight="false" outlineLevel="0" collapsed="false">
      <c r="A47" s="73" t="s">
        <v>88</v>
      </c>
      <c r="B47" s="72" t="s">
        <v>91</v>
      </c>
      <c r="C47" s="70" t="n">
        <v>43950</v>
      </c>
      <c r="D47" s="75" t="n">
        <v>44926</v>
      </c>
      <c r="E47" s="10" t="n">
        <v>40000</v>
      </c>
      <c r="F47" s="9" t="s">
        <v>81</v>
      </c>
    </row>
    <row r="48" customFormat="false" ht="25.5" hidden="false" customHeight="false" outlineLevel="0" collapsed="false">
      <c r="A48" s="73" t="s">
        <v>88</v>
      </c>
      <c r="B48" s="72" t="s">
        <v>106</v>
      </c>
      <c r="C48" s="70" t="n">
        <v>43950</v>
      </c>
      <c r="D48" s="75" t="n">
        <v>44926</v>
      </c>
      <c r="E48" s="10" t="n">
        <v>26889</v>
      </c>
      <c r="F48" s="9" t="s">
        <v>81</v>
      </c>
    </row>
    <row r="49" customFormat="false" ht="25.5" hidden="false" customHeight="false" outlineLevel="0" collapsed="false">
      <c r="A49" s="73" t="s">
        <v>88</v>
      </c>
      <c r="B49" s="72" t="s">
        <v>107</v>
      </c>
      <c r="C49" s="70" t="n">
        <v>43950</v>
      </c>
      <c r="D49" s="75" t="n">
        <v>44926</v>
      </c>
      <c r="E49" s="10" t="n">
        <v>26889</v>
      </c>
      <c r="F49" s="9" t="s">
        <v>81</v>
      </c>
    </row>
    <row r="50" customFormat="false" ht="25.5" hidden="false" customHeight="false" outlineLevel="0" collapsed="false">
      <c r="A50" s="73" t="s">
        <v>88</v>
      </c>
      <c r="B50" s="72" t="s">
        <v>108</v>
      </c>
      <c r="C50" s="70" t="n">
        <v>43950</v>
      </c>
      <c r="D50" s="75" t="n">
        <v>44926</v>
      </c>
      <c r="E50" s="10" t="n">
        <v>26889</v>
      </c>
      <c r="F50" s="9" t="s">
        <v>81</v>
      </c>
    </row>
    <row r="51" customFormat="false" ht="51" hidden="false" customHeight="false" outlineLevel="0" collapsed="false">
      <c r="A51" s="73" t="s">
        <v>88</v>
      </c>
      <c r="B51" s="72" t="s">
        <v>95</v>
      </c>
      <c r="C51" s="70" t="n">
        <v>43950</v>
      </c>
      <c r="D51" s="75" t="n">
        <v>44926</v>
      </c>
      <c r="E51" s="10" t="n">
        <v>40000</v>
      </c>
      <c r="F51" s="68" t="s">
        <v>96</v>
      </c>
    </row>
    <row r="52" customFormat="false" ht="25.5" hidden="false" customHeight="false" outlineLevel="0" collapsed="false">
      <c r="A52" s="73" t="s">
        <v>88</v>
      </c>
      <c r="B52" s="72" t="s">
        <v>97</v>
      </c>
      <c r="C52" s="70" t="n">
        <v>43950</v>
      </c>
      <c r="D52" s="75" t="n">
        <v>44926</v>
      </c>
      <c r="E52" s="10" t="n">
        <v>40000</v>
      </c>
      <c r="F52" s="9" t="s">
        <v>81</v>
      </c>
    </row>
    <row r="53" customFormat="false" ht="25.5" hidden="false" customHeight="false" outlineLevel="0" collapsed="false">
      <c r="A53" s="73" t="s">
        <v>88</v>
      </c>
      <c r="B53" s="72" t="s">
        <v>98</v>
      </c>
      <c r="C53" s="70" t="n">
        <v>43950</v>
      </c>
      <c r="D53" s="75" t="n">
        <v>44926</v>
      </c>
      <c r="E53" s="10" t="n">
        <v>40000</v>
      </c>
      <c r="F53" s="9" t="s">
        <v>81</v>
      </c>
    </row>
    <row r="54" customFormat="false" ht="25.5" hidden="false" customHeight="false" outlineLevel="0" collapsed="false">
      <c r="A54" s="73" t="s">
        <v>88</v>
      </c>
      <c r="B54" s="72" t="s">
        <v>109</v>
      </c>
      <c r="C54" s="70" t="n">
        <v>43950</v>
      </c>
      <c r="D54" s="75" t="n">
        <v>44926</v>
      </c>
      <c r="E54" s="10" t="n">
        <v>26889</v>
      </c>
      <c r="F54" s="9" t="s">
        <v>81</v>
      </c>
    </row>
    <row r="55" customFormat="false" ht="25.5" hidden="false" customHeight="false" outlineLevel="0" collapsed="false">
      <c r="A55" s="73" t="s">
        <v>88</v>
      </c>
      <c r="B55" s="72" t="s">
        <v>110</v>
      </c>
      <c r="C55" s="70" t="n">
        <v>43950</v>
      </c>
      <c r="D55" s="75" t="n">
        <v>44926</v>
      </c>
      <c r="E55" s="10" t="n">
        <v>26889</v>
      </c>
      <c r="F55" s="9" t="s">
        <v>81</v>
      </c>
    </row>
    <row r="57" customFormat="false" ht="12.75" hidden="false" customHeight="false" outlineLevel="0" collapsed="false">
      <c r="A57" s="74" t="s">
        <v>101</v>
      </c>
    </row>
    <row r="58" customFormat="false" ht="12.75" hidden="false" customHeight="false" outlineLevel="0" collapsed="false">
      <c r="A58" s="0" t="s">
        <v>102</v>
      </c>
    </row>
    <row r="59" customFormat="false" ht="12.75" hidden="false" customHeight="false" outlineLevel="0" collapsed="false">
      <c r="A59" s="0" t="s">
        <v>111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239</TotalTime>
  <Application>Collabora_Office/5.3.10.47$Windows_x86 LibreOffice_project/64211812ee5c3454c64c34ed2295b8015635b057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2015-01-04T18:15:47Z</dcterms:created>
  <dc:creator>Luca</dc:creator>
  <dc:description/>
  <dc:language>it-IT</dc:language>
  <cp:lastModifiedBy/>
  <dcterms:modified xsi:type="dcterms:W3CDTF">2022-11-14T08:37:23Z</dcterms:modified>
  <cp:revision>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