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media/image12.png" ContentType="image/png"/>
  <Override PartName="/xl/media/image13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i Bilancio 2022" sheetId="1" state="visible" r:id="rId2"/>
    <sheet name="Amministrazione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<sst xmlns="http://schemas.openxmlformats.org/spreadsheetml/2006/main" count="119" uniqueCount="83">
  <si>
    <t xml:space="preserve">HERA S.p.A.</t>
  </si>
  <si>
    <t xml:space="preserve">C.F. -  Registro imprese di Bologna : 04245520376</t>
  </si>
  <si>
    <t xml:space="preserve">Sede legale in Bologna in Viale Berti Pichat 2/4</t>
  </si>
  <si>
    <t xml:space="preserve">Sito internet: www.gruppohera.it</t>
  </si>
  <si>
    <t xml:space="preserve">Perc: heraspa@pec.gruppohera.it</t>
  </si>
  <si>
    <t xml:space="preserve">Enti appartenenti all'Unione Comuni della Bassa Romagna Soci</t>
  </si>
  <si>
    <t xml:space="preserve">Valore nominale partecipazione</t>
  </si>
  <si>
    <t xml:space="preserve">Valore %</t>
  </si>
  <si>
    <t xml:space="preserve">Durata dell'impegno</t>
  </si>
  <si>
    <t xml:space="preserve">Dividendi deliberati 2023 (€ 0,125/azione)</t>
  </si>
  <si>
    <t xml:space="preserve">Dividendi deliberati 2022 (€ 0,12/azione)</t>
  </si>
  <si>
    <t xml:space="preserve">Dividendi deliberati 2021 (€ 0,11/azione)</t>
  </si>
  <si>
    <t xml:space="preserve">Dividendi erogati 2020 (€ 0,10/azione)</t>
  </si>
  <si>
    <t xml:space="preserve">Dividendi erogati 2019 (€ 0,10/azione)</t>
  </si>
  <si>
    <t xml:space="preserve">Onere complessivo gravante sul bilancio dell'ente rendiconto 2023</t>
  </si>
  <si>
    <t xml:space="preserve">Tipologia spesa</t>
  </si>
  <si>
    <t xml:space="preserve">COMUNE DI LUGO</t>
  </si>
  <si>
    <t xml:space="preserve">Indeterminato</t>
  </si>
  <si>
    <t xml:space="preserve">Utenze acquedotto €129.600,00 -  Smaltimento Rifiuti € 6.001.193,93 - Altre spese per manutenzioni straordinarie €2.717,00</t>
  </si>
  <si>
    <t xml:space="preserve">COMUNE DI FUSIGNANO</t>
  </si>
  <si>
    <t xml:space="preserve">Utenze acquedotto € 27.700,00 -  Smaltimento Rifiuti €1.248.342,19 </t>
  </si>
  <si>
    <t xml:space="preserve">COMUNE DI BAGNACAVALLO</t>
  </si>
  <si>
    <t xml:space="preserve">Utenze acquedotto €  43.129,12 -  Smaltimento Rifiuti € 2.628.993,01 - Servizi diversi 7.416,56</t>
  </si>
  <si>
    <t xml:space="preserve">COMUNE DI SANT'AGATA</t>
  </si>
  <si>
    <t xml:space="preserve">Utenze acquedotto € 8.150,00 -  Smaltimento Rifiuti € 568.019,15 </t>
  </si>
  <si>
    <t xml:space="preserve">COMUNE DI BAGNARA</t>
  </si>
  <si>
    <t xml:space="preserve">Utenze acquedotto € 5.240,00 -  Smaltimento Rifiuti €  409.524,39</t>
  </si>
  <si>
    <t xml:space="preserve">COMUNE DI CONSELICE</t>
  </si>
  <si>
    <t xml:space="preserve">Utenze acquedotto € 25.700,00 -  Smaltimento Rifiuti €  1.691.558,38</t>
  </si>
  <si>
    <t xml:space="preserve">COMUNE DI MASSA LOMBARDA</t>
  </si>
  <si>
    <t xml:space="preserve">Utenze acquedotto € 73.099,99 -  Smaltimento Rifiuti €  1.702.138,95 - Rimborso somme anticipate (depositi cauzionali lavori) € 19.300,00</t>
  </si>
  <si>
    <t xml:space="preserve">COMUNE DI ALFONSINE</t>
  </si>
  <si>
    <t xml:space="preserve">Utenze acquedotto € 56.700,00 -  Smaltimento Rifiuti €  2.126.489,79 -  Contratto gestione calore €  352.900,00</t>
  </si>
  <si>
    <t xml:space="preserve">COMUNE DI COTIGNOLA</t>
  </si>
  <si>
    <t xml:space="preserve">Utenze acquedotto € 20.032 -  Smaltimento Rifiuti €  1.442.146,96</t>
  </si>
  <si>
    <t xml:space="preserve">Principali dati Bilancio </t>
  </si>
  <si>
    <t xml:space="preserve">CAPITALE SOCIALE</t>
  </si>
  <si>
    <t xml:space="preserve">CAPITALE NETTO</t>
  </si>
  <si>
    <t xml:space="preserve">UTILE/PERDITA</t>
  </si>
  <si>
    <t xml:space="preserve">VALORE DELLA PRODUZIONE</t>
  </si>
  <si>
    <t xml:space="preserve">SPESE DI PERSONALE</t>
  </si>
  <si>
    <t xml:space="preserve">COSTI DELLA PRODUZIONE</t>
  </si>
  <si>
    <t xml:space="preserve">Società controllate</t>
  </si>
  <si>
    <t xml:space="preserve">Quota di partecipazione  31/12/2022</t>
  </si>
  <si>
    <t xml:space="preserve">Patrimonio netto 31/12/2022</t>
  </si>
  <si>
    <t xml:space="preserve">ACANTHO S.p.A.</t>
  </si>
  <si>
    <t xml:space="preserve">HERA AMBIENTE S.p.A.</t>
  </si>
  <si>
    <t xml:space="preserve">HERA COMM S.r.l.</t>
  </si>
  <si>
    <t xml:space="preserve">HERATEACH S.R.L.</t>
  </si>
  <si>
    <t xml:space="preserve">INRETE DISTRIBUZIONE ENERGIA S.p.A.</t>
  </si>
  <si>
    <t xml:space="preserve">MARCHE MULTISERVIZI S.p.A.</t>
  </si>
  <si>
    <t xml:space="preserve">UNIFLOTTE S.r.l.</t>
  </si>
  <si>
    <t xml:space="preserve">ACEGAS APS AMGA S.p.A:</t>
  </si>
  <si>
    <t xml:space="preserve">HERA TRADING S.r.l.</t>
  </si>
  <si>
    <t xml:space="preserve">Forma amministrativa adottata</t>
  </si>
  <si>
    <t xml:space="preserve">Consiglio di amministrazione</t>
  </si>
  <si>
    <t xml:space="preserve">Qualifica</t>
  </si>
  <si>
    <t xml:space="preserve">Decorrenza Carica</t>
  </si>
  <si>
    <t xml:space="preserve">Scadenza Carica</t>
  </si>
  <si>
    <t xml:space="preserve">Compenso  fissi annui </t>
  </si>
  <si>
    <t xml:space="preserve">Presidente consiglio amministrazione - Membro comitato esecutivo</t>
  </si>
  <si>
    <t xml:space="preserve">FABBRI CRISTIAN</t>
  </si>
  <si>
    <t xml:space="preserve"> Approvazione bilancio 2025</t>
  </si>
  <si>
    <t xml:space="preserve">Amministratore delegato - Membro comitato esecutivo</t>
  </si>
  <si>
    <t xml:space="preserve">ORAZIO IACONO</t>
  </si>
  <si>
    <t xml:space="preserve">Vice Presidente del Consiglio di amministrazione</t>
  </si>
  <si>
    <t xml:space="preserve">GIACOBAZZI GABRIELE</t>
  </si>
  <si>
    <t xml:space="preserve">Consigliere </t>
  </si>
  <si>
    <t xml:space="preserve">BACCHILEGA FABIO</t>
  </si>
  <si>
    <t xml:space="preserve">Consigliere</t>
  </si>
  <si>
    <t xml:space="preserve">BESSI GIANNI</t>
  </si>
  <si>
    <t xml:space="preserve">DI STASI ENRICO</t>
  </si>
  <si>
    <t xml:space="preserve">GHERMANDI GRAZIA</t>
  </si>
  <si>
    <t xml:space="preserve">MELCARNE ALESSANDRO</t>
  </si>
  <si>
    <t xml:space="preserve">MINGOZZI MILVIA</t>
  </si>
  <si>
    <t xml:space="preserve">MONDARDINI MONICA</t>
  </si>
  <si>
    <t xml:space="preserve">MONASSI MARINA</t>
  </si>
  <si>
    <t xml:space="preserve">PERRINI FRANCESCO</t>
  </si>
  <si>
    <t xml:space="preserve">SCHWIZER PAOLA GINA MARIA</t>
  </si>
  <si>
    <t xml:space="preserve">TANI BRUNO</t>
  </si>
  <si>
    <t xml:space="preserve">VATTA ALICE</t>
  </si>
  <si>
    <t xml:space="preserve">I compensi di cui sopra sono inidcati su base annua e non ragguagliati alla durata della carica nell'esercizio 2023</t>
  </si>
  <si>
    <t xml:space="preserve">Presidente e Amministratore Delegato percepiscono una remunerazione che si compone di una parte fissa e una parte variabile che è collegata ai risultati aziendali - L'assemblea dei soci ha riconosciuto ai membri un compenso annuo fisso al quale si aggiunge, oltre al rimborso spese, una maggiorazione a fronte di eventuali incarichi nell'ambito dei comitati interni - Per i consiglieri sono previsti compensi per la partecipazione a comitati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</si>
</sst>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* #,##0.00_-;\-* #,##0.00_-;_-* \-??_-;_-@_-"/>
    <numFmt numFmtId="166" formatCode="_-[$€-2]\ * #,##0.00_-;\-[$€-2]\ * #,##0.00_-;_-[$€-2]\ * \-??_-;_-@_-"/>
    <numFmt numFmtId="167" formatCode="_-[$€-2]\ * #,##0.00_-;\-[$€-2]\ * #,##0.00_-;_-[$€-2]\ * \-??_-"/>
    <numFmt numFmtId="168" formatCode="0.000000000"/>
    <numFmt numFmtId="169" formatCode="_-&quot;€ &quot;* #,##0.00_-;&quot;-€ &quot;* #,##0.00_-;_-&quot;€ &quot;* \-??_-;_-@_-"/>
    <numFmt numFmtId="170" formatCode="0.0000"/>
    <numFmt numFmtId="171" formatCode="#,##0"/>
    <numFmt numFmtId="172" formatCode="#,##0.00"/>
    <numFmt numFmtId="173" formatCode="0.00%"/>
    <numFmt numFmtId="174" formatCode="dd/mm/yyyy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sz val="10"/>
      <color rgb="FF0066CC"/>
      <name val="Verdana"/>
      <family val="2"/>
      <charset val="1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D0D0D0"/>
        <bgColor rgb="FFC0C0C0"/>
      </patternFill>
    </fill>
    <fill>
      <patternFill patternType="solid">
        <fgColor rgb="FFFFFF00"/>
        <bgColor rgb="FFFFFF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0" fillId="0" borderId="2" xfId="2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0" fillId="0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2" xfId="2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0" borderId="2" xfId="17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20" applyFont="false" applyBorder="true" applyAlignment="true" applyProtection="true">
      <alignment horizontal="right" vertical="center" textRotation="0" wrapText="true" indent="0" shrinkToFit="false"/>
      <protection locked="true" hidden="false"/>
    </xf>
    <xf numFmtId="170" fontId="0" fillId="0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2" xfId="2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70" fontId="0" fillId="0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2" xfId="2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2" xfId="2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0" fillId="0" borderId="2" xfId="20" applyFont="fals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2" xfId="2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2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17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0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2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0" fillId="0" borderId="0" xfId="2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3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2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0" fillId="3" borderId="0" xfId="2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0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4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85680</xdr:colOff>
      <xdr:row>13</xdr:row>
      <xdr:rowOff>66600</xdr:rowOff>
    </xdr:from>
    <xdr:to>
      <xdr:col>2</xdr:col>
      <xdr:colOff>1424160</xdr:colOff>
      <xdr:row>19</xdr:row>
      <xdr:rowOff>8640</xdr:rowOff>
    </xdr:to>
    <xdr:sp>
      <xdr:nvSpPr>
        <xdr:cNvPr id="0" name="CustomShape 1"/>
        <xdr:cNvSpPr/>
      </xdr:nvSpPr>
      <xdr:spPr>
        <a:xfrm>
          <a:off x="85680" y="2190600"/>
          <a:ext cx="4825800" cy="91332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>
          <a:noAutofit/>
        </a:bodyPr>
        <a:p>
          <a:pPr>
            <a:lnSpc>
              <a:spcPct val="100000"/>
            </a:lnSpc>
          </a:pPr>
          <a:r>
            <a:rPr b="1" lang="it-IT" sz="1000" spc="-1" strike="noStrike">
              <a:solidFill>
                <a:srgbClr val="000000"/>
              </a:solidFill>
              <a:latin typeface="Arial"/>
            </a:rPr>
            <a:t>Principale attività svolta: 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it-IT" sz="1000" spc="-1" strike="noStrike">
              <a:solidFill>
                <a:srgbClr val="000000"/>
              </a:solidFill>
              <a:latin typeface="Arial"/>
            </a:rPr>
            <a:t>Gestione integrata risorse idriche, energetiche, servizi ambientali… - Azienda multiservice con erogazione di servizi pubblici locali a rilevanza economica.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it-IT" sz="1000" spc="-1" strike="noStrike">
              <a:solidFill>
                <a:srgbClr val="000000"/>
              </a:solidFill>
              <a:latin typeface="Arial"/>
            </a:rPr>
            <a:t>Società quotata in borsa</a:t>
          </a:r>
          <a:endParaRPr b="0" lang="it-IT" sz="10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3600</xdr:rowOff>
    </xdr:from>
    <xdr:to>
      <xdr:col>0</xdr:col>
      <xdr:colOff>1875960</xdr:colOff>
      <xdr:row>5</xdr:row>
      <xdr:rowOff>157680</xdr:rowOff>
    </xdr:to>
    <xdr:pic>
      <xdr:nvPicPr>
        <xdr:cNvPr id="1" name="Picture 8" descr=""/>
        <xdr:cNvPicPr/>
      </xdr:nvPicPr>
      <xdr:blipFill>
        <a:blip r:embed="rId1"/>
        <a:stretch/>
      </xdr:blipFill>
      <xdr:spPr>
        <a:xfrm>
          <a:off x="0" y="165240"/>
          <a:ext cx="1875960" cy="8208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360</xdr:rowOff>
    </xdr:from>
    <xdr:to>
      <xdr:col>0</xdr:col>
      <xdr:colOff>1875960</xdr:colOff>
      <xdr:row>6</xdr:row>
      <xdr:rowOff>9360</xdr:rowOff>
    </xdr:to>
    <xdr:pic>
      <xdr:nvPicPr>
        <xdr:cNvPr id="2" name="Picture 2" descr=""/>
        <xdr:cNvPicPr/>
      </xdr:nvPicPr>
      <xdr:blipFill>
        <a:blip r:embed="rId1"/>
        <a:stretch/>
      </xdr:blipFill>
      <xdr:spPr>
        <a:xfrm>
          <a:off x="0" y="162000"/>
          <a:ext cx="1875960" cy="81864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3:N59"/>
  <sheetViews>
    <sheetView showFormulas="false" showGridLines="true" showRowColHeaders="true" showZeros="true" rightToLeft="false" tabSelected="true" showOutlineSymbols="true" defaultGridColor="true" view="normal" topLeftCell="A1" colorId="64" zoomScale="88" zoomScaleNormal="88" zoomScalePageLayoutView="100" workbookViewId="0">
      <selection pane="topLeft" activeCell="D60" activeCellId="0" sqref="D60"/>
    </sheetView>
  </sheetViews>
  <sheetFormatPr defaultColWidth="8.72265625" defaultRowHeight="12.75" zeroHeight="false" outlineLevelRow="0" outlineLevelCol="0"/>
  <cols>
    <col collapsed="false" customWidth="true" hidden="false" outlineLevel="0" max="1" min="1" style="0" width="29.14"/>
    <col collapsed="false" customWidth="true" hidden="false" outlineLevel="0" max="2" min="2" style="0" width="20.29"/>
    <col collapsed="false" customWidth="true" hidden="false" outlineLevel="0" max="3" min="3" style="0" width="21.43"/>
    <col collapsed="false" customWidth="true" hidden="false" outlineLevel="0" max="4" min="4" style="0" width="20.99"/>
    <col collapsed="false" customWidth="true" hidden="true" outlineLevel="0" max="5" min="5" style="0" width="20.99"/>
    <col collapsed="false" customWidth="true" hidden="true" outlineLevel="0" max="6" min="6" style="0" width="20.71"/>
    <col collapsed="false" customWidth="true" hidden="true" outlineLevel="0" max="7" min="7" style="0" width="15.42"/>
    <col collapsed="false" customWidth="true" hidden="true" outlineLevel="0" max="8" min="8" style="0" width="14.43"/>
    <col collapsed="false" customWidth="true" hidden="true" outlineLevel="0" max="9" min="9" style="0" width="22.01"/>
    <col collapsed="false" customWidth="true" hidden="false" outlineLevel="0" max="10" min="10" style="0" width="25.57"/>
    <col collapsed="false" customWidth="true" hidden="false" outlineLevel="0" max="11" min="11" style="0" width="45.57"/>
  </cols>
  <sheetData>
    <row r="3" customFormat="false" ht="14.25" hidden="false" customHeight="true" outlineLevel="0" collapsed="false"/>
    <row r="8" customFormat="false" ht="12.75" hidden="false" customHeight="false" outlineLevel="0" collapsed="false">
      <c r="A8" s="1" t="s">
        <v>0</v>
      </c>
    </row>
    <row r="9" customFormat="false" ht="12.75" hidden="false" customHeight="false" outlineLevel="0" collapsed="false">
      <c r="A9" s="0" t="s">
        <v>1</v>
      </c>
    </row>
    <row r="10" customFormat="false" ht="12.75" hidden="false" customHeight="false" outlineLevel="0" collapsed="false">
      <c r="A10" s="0" t="s">
        <v>2</v>
      </c>
    </row>
    <row r="11" customFormat="false" ht="12.75" hidden="false" customHeight="false" outlineLevel="0" collapsed="false">
      <c r="A11" s="0" t="s">
        <v>3</v>
      </c>
    </row>
    <row r="12" customFormat="false" ht="12.75" hidden="false" customHeight="false" outlineLevel="0" collapsed="false">
      <c r="A12" s="0" t="s">
        <v>4</v>
      </c>
    </row>
    <row r="13" customFormat="false" ht="12.75" hidden="false" customHeight="false" outlineLevel="0" collapsed="false">
      <c r="A13" s="1"/>
    </row>
    <row r="16" customFormat="false" ht="12.75" hidden="false" customHeight="false" outlineLevel="0" collapsed="false">
      <c r="H16" s="2"/>
    </row>
    <row r="17" customFormat="false" ht="12.75" hidden="false" customHeight="false" outlineLevel="0" collapsed="false">
      <c r="H17" s="2"/>
    </row>
    <row r="18" customFormat="false" ht="12.75" hidden="false" customHeight="false" outlineLevel="0" collapsed="false">
      <c r="H18" s="2"/>
    </row>
    <row r="19" customFormat="false" ht="12.75" hidden="false" customHeight="false" outlineLevel="0" collapsed="false">
      <c r="F19" s="3"/>
      <c r="G19" s="3"/>
      <c r="H19" s="2"/>
    </row>
    <row r="20" customFormat="false" ht="12.75" hidden="false" customHeight="false" outlineLevel="0" collapsed="false">
      <c r="D20" s="4"/>
      <c r="F20" s="3"/>
      <c r="H20" s="2"/>
    </row>
    <row r="21" customFormat="false" ht="12.75" hidden="false" customHeight="false" outlineLevel="0" collapsed="false">
      <c r="H21" s="5"/>
    </row>
    <row r="22" customFormat="false" ht="66.75" hidden="false" customHeight="true" outlineLevel="0" collapsed="false">
      <c r="A22" s="6" t="s">
        <v>5</v>
      </c>
      <c r="B22" s="6" t="s">
        <v>6</v>
      </c>
      <c r="C22" s="6" t="s">
        <v>7</v>
      </c>
      <c r="D22" s="6" t="s">
        <v>8</v>
      </c>
      <c r="E22" s="6" t="s">
        <v>9</v>
      </c>
      <c r="F22" s="6" t="s">
        <v>10</v>
      </c>
      <c r="G22" s="6" t="s">
        <v>11</v>
      </c>
      <c r="H22" s="6" t="s">
        <v>12</v>
      </c>
      <c r="I22" s="6" t="s">
        <v>13</v>
      </c>
      <c r="J22" s="6" t="s">
        <v>14</v>
      </c>
      <c r="K22" s="6" t="s">
        <v>15</v>
      </c>
    </row>
    <row r="23" customFormat="false" ht="60" hidden="false" customHeight="true" outlineLevel="0" collapsed="false">
      <c r="A23" s="7" t="s">
        <v>16</v>
      </c>
      <c r="B23" s="8" t="n">
        <v>456907</v>
      </c>
      <c r="C23" s="9" t="n">
        <f aca="false">ROUND(B23/$C$36*100,8)</f>
        <v>0.0306744</v>
      </c>
      <c r="D23" s="10" t="s">
        <v>17</v>
      </c>
      <c r="E23" s="11" t="n">
        <f aca="false">ROUND(B23*0.125,2)</f>
        <v>57113.38</v>
      </c>
      <c r="F23" s="11" t="n">
        <v>54828.84</v>
      </c>
      <c r="G23" s="11" t="n">
        <v>50259.77</v>
      </c>
      <c r="H23" s="11" t="n">
        <v>45690.7</v>
      </c>
      <c r="I23" s="8" t="n">
        <v>45690.7</v>
      </c>
      <c r="J23" s="12" t="n">
        <v>6135510.93</v>
      </c>
      <c r="K23" s="13" t="s">
        <v>18</v>
      </c>
      <c r="L23" s="14"/>
      <c r="M23" s="14"/>
      <c r="N23" s="14"/>
    </row>
    <row r="24" customFormat="false" ht="25.5" hidden="false" customHeight="false" outlineLevel="0" collapsed="false">
      <c r="A24" s="7" t="s">
        <v>19</v>
      </c>
      <c r="B24" s="15" t="n">
        <v>362885</v>
      </c>
      <c r="C24" s="16" t="n">
        <f aca="false">ROUND(B24/$C$36*100,4)</f>
        <v>0.0244</v>
      </c>
      <c r="D24" s="10" t="s">
        <v>17</v>
      </c>
      <c r="E24" s="11" t="n">
        <f aca="false">ROUND(B24*0.125,2)</f>
        <v>45360.63</v>
      </c>
      <c r="F24" s="11" t="n">
        <v>43546.2</v>
      </c>
      <c r="G24" s="11" t="n">
        <v>39917.35</v>
      </c>
      <c r="H24" s="11" t="n">
        <v>36288.5</v>
      </c>
      <c r="I24" s="8" t="n">
        <v>36288.5</v>
      </c>
      <c r="J24" s="12" t="n">
        <v>1276042.19</v>
      </c>
      <c r="K24" s="13" t="s">
        <v>20</v>
      </c>
      <c r="L24" s="14"/>
      <c r="M24" s="14"/>
      <c r="N24" s="14"/>
    </row>
    <row r="25" s="23" customFormat="true" ht="25.5" hidden="false" customHeight="false" outlineLevel="0" collapsed="false">
      <c r="A25" s="13" t="s">
        <v>21</v>
      </c>
      <c r="B25" s="17" t="n">
        <v>793509</v>
      </c>
      <c r="C25" s="18" t="n">
        <f aca="false">ROUND(B25/$C$36*100,4)</f>
        <v>0.0533</v>
      </c>
      <c r="D25" s="19" t="s">
        <v>17</v>
      </c>
      <c r="E25" s="20" t="n">
        <f aca="false">ROUND(B25*0.125,2)</f>
        <v>99188.63</v>
      </c>
      <c r="F25" s="20" t="n">
        <v>95221.08</v>
      </c>
      <c r="G25" s="20" t="n">
        <v>87285.99</v>
      </c>
      <c r="H25" s="20" t="n">
        <v>79350.9</v>
      </c>
      <c r="I25" s="21" t="n">
        <v>79350.9</v>
      </c>
      <c r="J25" s="12" t="n">
        <v>2679538.79</v>
      </c>
      <c r="K25" s="13" t="s">
        <v>22</v>
      </c>
      <c r="L25" s="22"/>
      <c r="M25" s="22"/>
      <c r="N25" s="22"/>
    </row>
    <row r="26" customFormat="false" ht="27" hidden="false" customHeight="true" outlineLevel="0" collapsed="false">
      <c r="A26" s="7" t="s">
        <v>23</v>
      </c>
      <c r="B26" s="15" t="n">
        <v>53873</v>
      </c>
      <c r="C26" s="16" t="n">
        <f aca="false">ROUND(B26/$C$36*100,4)</f>
        <v>0.0036</v>
      </c>
      <c r="D26" s="10" t="s">
        <v>17</v>
      </c>
      <c r="E26" s="11" t="n">
        <f aca="false">ROUND(B26*0.125,2)</f>
        <v>6734.13</v>
      </c>
      <c r="F26" s="11" t="n">
        <v>6464.76</v>
      </c>
      <c r="G26" s="11" t="n">
        <v>5926.03</v>
      </c>
      <c r="H26" s="11" t="n">
        <v>5387.3</v>
      </c>
      <c r="I26" s="24" t="n">
        <v>5387.3</v>
      </c>
      <c r="J26" s="12" t="n">
        <v>576169.15</v>
      </c>
      <c r="K26" s="13" t="s">
        <v>24</v>
      </c>
      <c r="L26" s="14"/>
      <c r="M26" s="14"/>
      <c r="N26" s="14"/>
    </row>
    <row r="27" customFormat="false" ht="33.2" hidden="false" customHeight="true" outlineLevel="0" collapsed="false">
      <c r="A27" s="7" t="s">
        <v>25</v>
      </c>
      <c r="B27" s="15" t="n">
        <v>29030</v>
      </c>
      <c r="C27" s="16" t="n">
        <f aca="false">ROUND(B27/$C$36*100,4)</f>
        <v>0.0019</v>
      </c>
      <c r="D27" s="10" t="s">
        <v>17</v>
      </c>
      <c r="E27" s="11" t="n">
        <f aca="false">ROUND(B27*0.125,2)</f>
        <v>3628.75</v>
      </c>
      <c r="F27" s="11" t="n">
        <v>3483.6</v>
      </c>
      <c r="G27" s="11" t="n">
        <v>4367.88</v>
      </c>
      <c r="H27" s="11" t="n">
        <v>3970.8</v>
      </c>
      <c r="I27" s="8" t="n">
        <v>3970.8</v>
      </c>
      <c r="J27" s="12" t="n">
        <v>414764.39</v>
      </c>
      <c r="K27" s="13" t="s">
        <v>26</v>
      </c>
      <c r="L27" s="14"/>
      <c r="M27" s="14"/>
      <c r="N27" s="14"/>
    </row>
    <row r="28" customFormat="false" ht="38.45" hidden="false" customHeight="true" outlineLevel="0" collapsed="false">
      <c r="A28" s="7" t="s">
        <v>27</v>
      </c>
      <c r="B28" s="15" t="n">
        <v>213531</v>
      </c>
      <c r="C28" s="16" t="n">
        <f aca="false">ROUND(B28/$C$36*100,4)</f>
        <v>0.0143</v>
      </c>
      <c r="D28" s="10" t="s">
        <v>17</v>
      </c>
      <c r="E28" s="11" t="n">
        <f aca="false">ROUND(B28*0.125,2)</f>
        <v>26691.38</v>
      </c>
      <c r="F28" s="11" t="n">
        <v>25623.72</v>
      </c>
      <c r="G28" s="11" t="n">
        <v>23488.41</v>
      </c>
      <c r="H28" s="11" t="n">
        <v>21351.6</v>
      </c>
      <c r="I28" s="8" t="n">
        <v>21351.6</v>
      </c>
      <c r="J28" s="12" t="n">
        <v>1717258.38</v>
      </c>
      <c r="K28" s="13" t="s">
        <v>28</v>
      </c>
      <c r="L28" s="14"/>
      <c r="M28" s="14"/>
      <c r="N28" s="14"/>
    </row>
    <row r="29" customFormat="false" ht="38.25" hidden="false" customHeight="false" outlineLevel="0" collapsed="false">
      <c r="A29" s="7" t="s">
        <v>29</v>
      </c>
      <c r="B29" s="15" t="n">
        <v>201537</v>
      </c>
      <c r="C29" s="16" t="n">
        <f aca="false">ROUND(B29/$C$36*100,4)</f>
        <v>0.0135</v>
      </c>
      <c r="D29" s="10" t="s">
        <v>17</v>
      </c>
      <c r="E29" s="11" t="n">
        <f aca="false">ROUND(B29*0.125,2)</f>
        <v>25192.13</v>
      </c>
      <c r="F29" s="11" t="n">
        <v>24184.44</v>
      </c>
      <c r="G29" s="11" t="n">
        <v>22169.07</v>
      </c>
      <c r="H29" s="11" t="n">
        <v>20153.7</v>
      </c>
      <c r="I29" s="8" t="n">
        <v>20153.7</v>
      </c>
      <c r="J29" s="12" t="n">
        <v>1794538.94</v>
      </c>
      <c r="K29" s="13" t="s">
        <v>30</v>
      </c>
      <c r="L29" s="14"/>
      <c r="M29" s="14"/>
      <c r="N29" s="14"/>
    </row>
    <row r="30" customFormat="false" ht="61.9" hidden="false" customHeight="true" outlineLevel="0" collapsed="false">
      <c r="A30" s="13" t="s">
        <v>31</v>
      </c>
      <c r="B30" s="25" t="n">
        <v>872254</v>
      </c>
      <c r="C30" s="18" t="n">
        <f aca="false">ROUND(B30/$C$36*100,4)</f>
        <v>0.0586</v>
      </c>
      <c r="D30" s="26" t="s">
        <v>17</v>
      </c>
      <c r="E30" s="20" t="n">
        <f aca="false">ROUND(B30*0.125,2)</f>
        <v>109031.75</v>
      </c>
      <c r="F30" s="20" t="n">
        <v>104670.48</v>
      </c>
      <c r="G30" s="20" t="n">
        <v>95947.94</v>
      </c>
      <c r="H30" s="20" t="n">
        <v>87223.2</v>
      </c>
      <c r="I30" s="27" t="n">
        <v>87223.2</v>
      </c>
      <c r="J30" s="12" t="n">
        <v>2536089.79</v>
      </c>
      <c r="K30" s="13" t="s">
        <v>32</v>
      </c>
      <c r="L30" s="14"/>
      <c r="M30" s="14"/>
      <c r="N30" s="14"/>
    </row>
    <row r="31" customFormat="false" ht="42.75" hidden="false" customHeight="true" outlineLevel="0" collapsed="false">
      <c r="A31" s="7" t="s">
        <v>33</v>
      </c>
      <c r="B31" s="15" t="n">
        <v>396754</v>
      </c>
      <c r="C31" s="16" t="n">
        <f aca="false">ROUND(B31/$C$36*100,4)</f>
        <v>0.0266</v>
      </c>
      <c r="D31" s="10" t="s">
        <v>17</v>
      </c>
      <c r="E31" s="11" t="n">
        <f aca="false">ROUND(B31*0.125,2)</f>
        <v>49594.25</v>
      </c>
      <c r="F31" s="11" t="n">
        <v>47610.48</v>
      </c>
      <c r="G31" s="11" t="n">
        <v>43642.94</v>
      </c>
      <c r="H31" s="11" t="n">
        <v>39675.4</v>
      </c>
      <c r="I31" s="8" t="n">
        <v>39675.4</v>
      </c>
      <c r="J31" s="12" t="n">
        <v>1462178.96</v>
      </c>
      <c r="K31" s="13" t="s">
        <v>34</v>
      </c>
      <c r="L31" s="14"/>
      <c r="M31" s="14"/>
      <c r="N31" s="14"/>
    </row>
    <row r="32" customFormat="false" ht="12.75" hidden="false" customHeight="false" outlineLevel="0" collapsed="false">
      <c r="B32" s="28"/>
      <c r="H32" s="11"/>
      <c r="I32" s="29"/>
      <c r="J32" s="14"/>
      <c r="K32" s="14"/>
      <c r="L32" s="14"/>
      <c r="M32" s="14"/>
      <c r="N32" s="14"/>
    </row>
    <row r="33" customFormat="false" ht="12.75" hidden="false" customHeight="false" outlineLevel="0" collapsed="false">
      <c r="B33" s="28"/>
      <c r="L33" s="30"/>
      <c r="M33" s="30"/>
      <c r="N33" s="30"/>
    </row>
    <row r="34" customFormat="false" ht="12.75" hidden="false" customHeight="false" outlineLevel="0" collapsed="false">
      <c r="F34" s="31"/>
    </row>
    <row r="35" customFormat="false" ht="12.75" hidden="false" customHeight="false" outlineLevel="0" collapsed="false">
      <c r="A35" s="32" t="s">
        <v>35</v>
      </c>
      <c r="B35" s="33" t="n">
        <v>2022</v>
      </c>
      <c r="C35" s="33" t="n">
        <v>2021</v>
      </c>
      <c r="D35" s="34" t="n">
        <v>2020</v>
      </c>
      <c r="E35" s="35"/>
      <c r="F35" s="14"/>
      <c r="G35" s="36"/>
      <c r="H35" s="36"/>
      <c r="I35" s="30"/>
    </row>
    <row r="36" customFormat="false" ht="12.75" hidden="false" customHeight="false" outlineLevel="0" collapsed="false">
      <c r="A36" s="37" t="s">
        <v>36</v>
      </c>
      <c r="B36" s="38" t="n">
        <v>1489538745</v>
      </c>
      <c r="C36" s="38" t="n">
        <v>1489538745</v>
      </c>
      <c r="D36" s="38" t="n">
        <v>1489538745</v>
      </c>
      <c r="E36" s="29"/>
      <c r="F36" s="39"/>
      <c r="G36" s="36"/>
      <c r="H36" s="36"/>
      <c r="I36" s="30"/>
    </row>
    <row r="37" customFormat="false" ht="12.75" hidden="false" customHeight="false" outlineLevel="0" collapsed="false">
      <c r="A37" s="37" t="s">
        <v>37</v>
      </c>
      <c r="B37" s="38" t="n">
        <v>2530311087</v>
      </c>
      <c r="C37" s="38" t="n">
        <v>2469886421</v>
      </c>
      <c r="D37" s="38" t="n">
        <v>2411763686</v>
      </c>
      <c r="E37" s="40"/>
      <c r="F37" s="30"/>
      <c r="G37" s="36"/>
      <c r="H37" s="36"/>
      <c r="I37" s="30"/>
    </row>
    <row r="38" customFormat="false" ht="12.75" hidden="false" customHeight="false" outlineLevel="0" collapsed="false">
      <c r="A38" s="37" t="s">
        <v>38</v>
      </c>
      <c r="B38" s="41" t="n">
        <v>270976395</v>
      </c>
      <c r="C38" s="41" t="n">
        <v>223760996</v>
      </c>
      <c r="D38" s="41" t="n">
        <v>217017464</v>
      </c>
      <c r="E38" s="29"/>
      <c r="F38" s="30"/>
      <c r="G38" s="36"/>
      <c r="H38" s="36"/>
      <c r="I38" s="30"/>
    </row>
    <row r="39" customFormat="false" ht="12.75" hidden="false" customHeight="false" outlineLevel="0" collapsed="false">
      <c r="A39" s="37"/>
      <c r="B39" s="38"/>
      <c r="C39" s="38"/>
      <c r="D39" s="38"/>
      <c r="F39" s="30"/>
      <c r="G39" s="36"/>
      <c r="H39" s="36"/>
      <c r="I39" s="30"/>
    </row>
    <row r="40" customFormat="false" ht="12.75" hidden="false" customHeight="false" outlineLevel="0" collapsed="false">
      <c r="A40" s="37" t="s">
        <v>39</v>
      </c>
      <c r="B40" s="38" t="n">
        <f aca="false">1436742942+489587+229582290</f>
        <v>1666814819</v>
      </c>
      <c r="C40" s="38" t="n">
        <v>1507169574</v>
      </c>
      <c r="D40" s="38" t="n">
        <v>1343532264</v>
      </c>
      <c r="E40" s="29"/>
      <c r="F40" s="30"/>
      <c r="G40" s="42"/>
      <c r="H40" s="36"/>
      <c r="I40" s="30"/>
    </row>
    <row r="41" customFormat="false" ht="12.75" hidden="false" customHeight="false" outlineLevel="0" collapsed="false">
      <c r="A41" s="37" t="s">
        <v>40</v>
      </c>
      <c r="B41" s="38" t="n">
        <v>205025193</v>
      </c>
      <c r="C41" s="38" t="n">
        <v>206924347</v>
      </c>
      <c r="D41" s="38" t="n">
        <v>203422113</v>
      </c>
      <c r="E41" s="40"/>
      <c r="F41" s="30"/>
      <c r="G41" s="36"/>
      <c r="H41" s="36"/>
      <c r="I41" s="30"/>
    </row>
    <row r="42" customFormat="false" ht="12.75" hidden="true" customHeight="false" outlineLevel="0" collapsed="false">
      <c r="A42" s="37"/>
      <c r="B42" s="38"/>
      <c r="C42" s="38"/>
      <c r="D42" s="38"/>
      <c r="E42" s="29"/>
      <c r="F42" s="30"/>
      <c r="G42" s="36"/>
      <c r="H42" s="36"/>
      <c r="I42" s="30"/>
    </row>
    <row r="43" customFormat="false" ht="12.75" hidden="true" customHeight="false" outlineLevel="0" collapsed="false">
      <c r="A43" s="37"/>
      <c r="B43" s="38"/>
      <c r="C43" s="38"/>
      <c r="D43" s="38"/>
      <c r="E43" s="29"/>
      <c r="F43" s="30"/>
      <c r="G43" s="36"/>
      <c r="H43" s="36"/>
      <c r="I43" s="30"/>
    </row>
    <row r="44" customFormat="false" ht="15.75" hidden="false" customHeight="true" outlineLevel="0" collapsed="false">
      <c r="A44" s="37" t="s">
        <v>41</v>
      </c>
      <c r="B44" s="38" t="n">
        <f aca="false">316797790+841126302+205025193+21821148-6356198+161113840</f>
        <v>1539528075</v>
      </c>
      <c r="C44" s="38" t="n">
        <v>1374958223</v>
      </c>
      <c r="D44" s="38" t="n">
        <v>1237713101</v>
      </c>
      <c r="E44" s="40"/>
      <c r="F44" s="30"/>
      <c r="G44" s="36"/>
      <c r="H44" s="36"/>
      <c r="I44" s="30"/>
    </row>
    <row r="45" customFormat="false" ht="17.25" hidden="false" customHeight="true" outlineLevel="0" collapsed="false">
      <c r="F45" s="43"/>
      <c r="G45" s="30"/>
      <c r="H45" s="44"/>
      <c r="I45" s="30"/>
    </row>
    <row r="46" customFormat="false" ht="12.75" hidden="false" customHeight="false" outlineLevel="0" collapsed="false">
      <c r="A46" s="45"/>
      <c r="B46" s="46"/>
      <c r="F46" s="43"/>
      <c r="G46" s="47"/>
      <c r="H46" s="47"/>
      <c r="I46" s="30"/>
    </row>
    <row r="47" customFormat="false" ht="12.75" hidden="false" customHeight="false" outlineLevel="0" collapsed="false">
      <c r="F47" s="43"/>
      <c r="G47" s="48"/>
      <c r="H47" s="48"/>
      <c r="I47" s="30"/>
    </row>
    <row r="48" customFormat="false" ht="12.75" hidden="false" customHeight="false" outlineLevel="0" collapsed="false">
      <c r="F48" s="43"/>
      <c r="G48" s="48"/>
      <c r="H48" s="48"/>
      <c r="I48" s="30"/>
    </row>
    <row r="49" customFormat="false" ht="12.75" hidden="false" customHeight="false" outlineLevel="0" collapsed="false">
      <c r="F49" s="43"/>
      <c r="G49" s="48"/>
      <c r="H49" s="48"/>
      <c r="I49" s="30"/>
    </row>
    <row r="50" customFormat="false" ht="38.25" hidden="false" customHeight="false" outlineLevel="0" collapsed="false">
      <c r="A50" s="49" t="s">
        <v>42</v>
      </c>
      <c r="B50" s="49"/>
      <c r="C50" s="50" t="s">
        <v>43</v>
      </c>
      <c r="D50" s="51" t="s">
        <v>44</v>
      </c>
      <c r="E50" s="52"/>
      <c r="F50" s="43"/>
      <c r="G50" s="53"/>
      <c r="H50" s="30"/>
      <c r="I50" s="30"/>
    </row>
    <row r="51" customFormat="false" ht="12.75" hidden="false" customHeight="true" outlineLevel="0" collapsed="false">
      <c r="A51" s="54" t="s">
        <v>45</v>
      </c>
      <c r="B51" s="54"/>
      <c r="C51" s="55" t="n">
        <v>0.8064</v>
      </c>
      <c r="D51" s="56" t="n">
        <f aca="false">23573079+2225322+8353671+5883172</f>
        <v>40035244</v>
      </c>
      <c r="E51" s="57"/>
      <c r="F51" s="30"/>
      <c r="G51" s="58"/>
      <c r="H51" s="30"/>
      <c r="I51" s="30"/>
    </row>
    <row r="52" customFormat="false" ht="12.75" hidden="false" customHeight="true" outlineLevel="0" collapsed="false">
      <c r="A52" s="54" t="s">
        <v>46</v>
      </c>
      <c r="B52" s="54"/>
      <c r="C52" s="55" t="n">
        <v>0.75</v>
      </c>
      <c r="D52" s="56" t="n">
        <f aca="false">(271600+80570+34048)*1000</f>
        <v>386218000</v>
      </c>
      <c r="E52" s="57"/>
      <c r="F52" s="30"/>
      <c r="G52" s="43"/>
      <c r="H52" s="30"/>
      <c r="I52" s="30"/>
    </row>
    <row r="53" customFormat="false" ht="12.75" hidden="false" customHeight="true" outlineLevel="0" collapsed="false">
      <c r="A53" s="54" t="s">
        <v>47</v>
      </c>
      <c r="B53" s="54"/>
      <c r="C53" s="55" t="n">
        <v>0.97</v>
      </c>
      <c r="D53" s="56" t="n">
        <f aca="false">(53596+389687+30268)*1000</f>
        <v>473551000</v>
      </c>
      <c r="E53" s="57"/>
      <c r="F53" s="30"/>
      <c r="G53" s="43"/>
      <c r="H53" s="30"/>
      <c r="I53" s="30"/>
    </row>
    <row r="54" customFormat="false" ht="12.75" hidden="false" customHeight="true" outlineLevel="0" collapsed="false">
      <c r="A54" s="59" t="s">
        <v>48</v>
      </c>
      <c r="B54" s="59"/>
      <c r="C54" s="55" t="n">
        <v>1</v>
      </c>
      <c r="D54" s="56" t="n">
        <f aca="false">(1981+4964+3576)*1000</f>
        <v>10521000</v>
      </c>
      <c r="E54" s="57"/>
      <c r="F54" s="30"/>
      <c r="G54" s="43"/>
      <c r="H54" s="30"/>
      <c r="I54" s="30"/>
    </row>
    <row r="55" customFormat="false" ht="12.75" hidden="false" customHeight="true" outlineLevel="0" collapsed="false">
      <c r="A55" s="59" t="s">
        <v>49</v>
      </c>
      <c r="B55" s="59"/>
      <c r="C55" s="55" t="n">
        <v>1</v>
      </c>
      <c r="D55" s="56" t="n">
        <f aca="false">(9901+564318+37516)*1000</f>
        <v>611735000</v>
      </c>
      <c r="E55" s="57"/>
      <c r="F55" s="30"/>
      <c r="G55" s="43"/>
      <c r="H55" s="30"/>
      <c r="I55" s="30"/>
    </row>
    <row r="56" customFormat="false" ht="12.75" hidden="false" customHeight="true" outlineLevel="0" collapsed="false">
      <c r="A56" s="54" t="s">
        <v>50</v>
      </c>
      <c r="B56" s="54"/>
      <c r="C56" s="55" t="n">
        <v>0.467</v>
      </c>
      <c r="D56" s="56" t="n">
        <f aca="false">(16389+106183+15319)*1000</f>
        <v>137891000</v>
      </c>
      <c r="E56" s="57"/>
      <c r="F56" s="30"/>
      <c r="G56" s="43"/>
      <c r="H56" s="30"/>
      <c r="I56" s="30"/>
    </row>
    <row r="57" customFormat="false" ht="12.75" hidden="false" customHeight="true" outlineLevel="0" collapsed="false">
      <c r="A57" s="54" t="s">
        <v>51</v>
      </c>
      <c r="B57" s="54"/>
      <c r="C57" s="55" t="n">
        <v>0.97</v>
      </c>
      <c r="D57" s="56" t="n">
        <f aca="false">(2254+27885+3896)*1000</f>
        <v>34035000</v>
      </c>
      <c r="E57" s="57"/>
      <c r="F57" s="30"/>
      <c r="G57" s="43"/>
      <c r="H57" s="30"/>
      <c r="I57" s="30"/>
    </row>
    <row r="58" customFormat="false" ht="12.75" hidden="false" customHeight="true" outlineLevel="0" collapsed="false">
      <c r="A58" s="60" t="s">
        <v>52</v>
      </c>
      <c r="B58" s="60"/>
      <c r="C58" s="55" t="n">
        <v>1</v>
      </c>
      <c r="D58" s="56" t="n">
        <f aca="false">(284677+273331+21955)*1000</f>
        <v>579963000</v>
      </c>
      <c r="E58" s="57"/>
      <c r="F58" s="30"/>
      <c r="G58" s="43"/>
      <c r="H58" s="30"/>
      <c r="I58" s="30"/>
    </row>
    <row r="59" customFormat="false" ht="12.75" hidden="false" customHeight="true" outlineLevel="0" collapsed="false">
      <c r="A59" s="54" t="s">
        <v>53</v>
      </c>
      <c r="B59" s="54"/>
      <c r="C59" s="55" t="n">
        <v>1</v>
      </c>
      <c r="D59" s="56" t="n">
        <f aca="false">(22600+201950+1533)*1000</f>
        <v>226083000</v>
      </c>
      <c r="E59" s="57"/>
      <c r="G59" s="40"/>
    </row>
  </sheetData>
  <mergeCells count="10"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32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8:E40"/>
  <sheetViews>
    <sheetView showFormulas="false" showGridLines="true" showRowColHeaders="true" showZeros="true" rightToLeft="false" tabSelected="false" showOutlineSymbols="true" defaultGridColor="true" view="normal" topLeftCell="A1" colorId="64" zoomScale="88" zoomScaleNormal="88" zoomScalePageLayoutView="100" workbookViewId="0">
      <selection pane="topLeft" activeCell="F30" activeCellId="0" sqref="F30"/>
    </sheetView>
  </sheetViews>
  <sheetFormatPr defaultColWidth="8.72265625" defaultRowHeight="12.75" zeroHeight="false" outlineLevelRow="0" outlineLevelCol="0"/>
  <cols>
    <col collapsed="false" customWidth="true" hidden="false" outlineLevel="0" max="1" min="1" style="0" width="38.29"/>
    <col collapsed="false" customWidth="true" hidden="false" outlineLevel="0" max="2" min="2" style="0" width="43.14"/>
    <col collapsed="false" customWidth="true" hidden="false" outlineLevel="0" max="3" min="3" style="0" width="13.01"/>
    <col collapsed="false" customWidth="true" hidden="false" outlineLevel="0" max="4" min="4" style="0" width="14.28"/>
    <col collapsed="false" customWidth="true" hidden="false" outlineLevel="0" max="5" min="5" style="0" width="14.15"/>
    <col collapsed="false" customWidth="true" hidden="false" outlineLevel="0" max="6" min="6" style="0" width="24.42"/>
    <col collapsed="false" customWidth="true" hidden="false" outlineLevel="0" max="7" min="7" style="0" width="18.85"/>
  </cols>
  <sheetData>
    <row r="8" customFormat="false" ht="12.75" hidden="false" customHeight="false" outlineLevel="0" collapsed="false">
      <c r="A8" s="1"/>
    </row>
    <row r="9" customFormat="false" ht="12.75" hidden="false" customHeight="false" outlineLevel="0" collapsed="false">
      <c r="A9" s="1" t="s">
        <v>0</v>
      </c>
    </row>
    <row r="10" customFormat="false" ht="12.75" hidden="false" customHeight="false" outlineLevel="0" collapsed="false">
      <c r="A10" s="0" t="s">
        <v>1</v>
      </c>
    </row>
    <row r="11" customFormat="false" ht="12.75" hidden="false" customHeight="false" outlineLevel="0" collapsed="false">
      <c r="A11" s="0" t="s">
        <v>2</v>
      </c>
    </row>
    <row r="12" customFormat="false" ht="12.75" hidden="false" customHeight="false" outlineLevel="0" collapsed="false">
      <c r="A12" s="0" t="s">
        <v>3</v>
      </c>
    </row>
    <row r="13" customFormat="false" ht="12.75" hidden="false" customHeight="false" outlineLevel="0" collapsed="false">
      <c r="A13" s="0" t="s">
        <v>4</v>
      </c>
    </row>
    <row r="17" customFormat="false" ht="12.75" hidden="false" customHeight="false" outlineLevel="0" collapsed="false">
      <c r="A17" s="61" t="s">
        <v>54</v>
      </c>
      <c r="B17" s="61" t="s">
        <v>55</v>
      </c>
    </row>
    <row r="18" customFormat="false" ht="12.75" hidden="false" customHeight="false" outlineLevel="0" collapsed="false">
      <c r="A18" s="1"/>
      <c r="B18" s="1"/>
    </row>
    <row r="21" customFormat="false" ht="25.5" hidden="false" customHeight="false" outlineLevel="0" collapsed="false">
      <c r="A21" s="62" t="s">
        <v>56</v>
      </c>
      <c r="B21" s="63"/>
      <c r="C21" s="62" t="s">
        <v>57</v>
      </c>
      <c r="D21" s="62" t="s">
        <v>58</v>
      </c>
      <c r="E21" s="62" t="s">
        <v>59</v>
      </c>
    </row>
    <row r="22" customFormat="false" ht="38.25" hidden="false" customHeight="false" outlineLevel="0" collapsed="false">
      <c r="A22" s="63" t="s">
        <v>60</v>
      </c>
      <c r="B22" s="62" t="s">
        <v>61</v>
      </c>
      <c r="C22" s="64" t="n">
        <v>45043</v>
      </c>
      <c r="D22" s="65" t="s">
        <v>62</v>
      </c>
      <c r="E22" s="11" t="n">
        <v>380000</v>
      </c>
    </row>
    <row r="23" customFormat="false" ht="25.5" hidden="false" customHeight="false" outlineLevel="0" collapsed="false">
      <c r="A23" s="63" t="s">
        <v>63</v>
      </c>
      <c r="B23" s="66" t="s">
        <v>64</v>
      </c>
      <c r="C23" s="64" t="n">
        <v>45043</v>
      </c>
      <c r="D23" s="65" t="s">
        <v>62</v>
      </c>
      <c r="E23" s="11" t="n">
        <v>380000</v>
      </c>
    </row>
    <row r="24" customFormat="false" ht="25.5" hidden="false" customHeight="false" outlineLevel="0" collapsed="false">
      <c r="A24" s="63" t="s">
        <v>65</v>
      </c>
      <c r="B24" s="66" t="s">
        <v>66</v>
      </c>
      <c r="C24" s="64" t="n">
        <v>45043</v>
      </c>
      <c r="D24" s="65" t="n">
        <v>45354</v>
      </c>
      <c r="E24" s="11" t="n">
        <v>85000</v>
      </c>
    </row>
    <row r="25" customFormat="false" ht="25.5" hidden="false" customHeight="false" outlineLevel="0" collapsed="false">
      <c r="A25" s="63" t="s">
        <v>67</v>
      </c>
      <c r="B25" s="66" t="s">
        <v>68</v>
      </c>
      <c r="C25" s="64" t="n">
        <v>45043</v>
      </c>
      <c r="D25" s="65" t="s">
        <v>62</v>
      </c>
      <c r="E25" s="11" t="n">
        <v>60000</v>
      </c>
    </row>
    <row r="26" customFormat="false" ht="25.5" hidden="false" customHeight="false" outlineLevel="0" collapsed="false">
      <c r="A26" s="67" t="s">
        <v>69</v>
      </c>
      <c r="B26" s="66" t="s">
        <v>70</v>
      </c>
      <c r="C26" s="64" t="n">
        <v>45043</v>
      </c>
      <c r="D26" s="65" t="s">
        <v>62</v>
      </c>
      <c r="E26" s="11" t="n">
        <v>60000</v>
      </c>
    </row>
    <row r="27" customFormat="false" ht="25.5" hidden="false" customHeight="false" outlineLevel="0" collapsed="false">
      <c r="A27" s="67" t="s">
        <v>69</v>
      </c>
      <c r="B27" s="66" t="s">
        <v>71</v>
      </c>
      <c r="C27" s="64" t="n">
        <v>45043</v>
      </c>
      <c r="D27" s="65" t="s">
        <v>62</v>
      </c>
      <c r="E27" s="11" t="n">
        <v>40000</v>
      </c>
    </row>
    <row r="28" customFormat="false" ht="25.5" hidden="false" customHeight="false" outlineLevel="0" collapsed="false">
      <c r="A28" s="67" t="s">
        <v>69</v>
      </c>
      <c r="B28" s="66" t="s">
        <v>72</v>
      </c>
      <c r="C28" s="64" t="n">
        <v>45043</v>
      </c>
      <c r="D28" s="65" t="s">
        <v>62</v>
      </c>
      <c r="E28" s="11" t="n">
        <v>60000</v>
      </c>
    </row>
    <row r="29" customFormat="false" ht="25.5" hidden="false" customHeight="false" outlineLevel="0" collapsed="false">
      <c r="A29" s="67" t="s">
        <v>69</v>
      </c>
      <c r="B29" s="66" t="s">
        <v>73</v>
      </c>
      <c r="C29" s="64" t="n">
        <v>45043</v>
      </c>
      <c r="D29" s="65" t="s">
        <v>62</v>
      </c>
      <c r="E29" s="11" t="n">
        <v>40000</v>
      </c>
    </row>
    <row r="30" customFormat="false" ht="25.5" hidden="false" customHeight="false" outlineLevel="0" collapsed="false">
      <c r="A30" s="67" t="s">
        <v>69</v>
      </c>
      <c r="B30" s="66" t="s">
        <v>74</v>
      </c>
      <c r="C30" s="64" t="n">
        <v>45043</v>
      </c>
      <c r="D30" s="65" t="s">
        <v>62</v>
      </c>
      <c r="E30" s="11" t="n">
        <v>60000</v>
      </c>
    </row>
    <row r="31" customFormat="false" ht="25.5" hidden="false" customHeight="false" outlineLevel="0" collapsed="false">
      <c r="A31" s="67" t="s">
        <v>69</v>
      </c>
      <c r="B31" s="66" t="s">
        <v>75</v>
      </c>
      <c r="C31" s="64" t="n">
        <v>45043</v>
      </c>
      <c r="D31" s="65" t="s">
        <v>62</v>
      </c>
      <c r="E31" s="11" t="n">
        <v>40000</v>
      </c>
    </row>
    <row r="32" customFormat="false" ht="25.5" hidden="false" customHeight="false" outlineLevel="0" collapsed="false">
      <c r="A32" s="67" t="s">
        <v>69</v>
      </c>
      <c r="B32" s="66" t="s">
        <v>76</v>
      </c>
      <c r="C32" s="64" t="n">
        <v>45043</v>
      </c>
      <c r="D32" s="65" t="s">
        <v>62</v>
      </c>
      <c r="E32" s="11" t="n">
        <v>40000</v>
      </c>
    </row>
    <row r="33" customFormat="false" ht="25.5" hidden="false" customHeight="false" outlineLevel="0" collapsed="false">
      <c r="A33" s="67" t="s">
        <v>69</v>
      </c>
      <c r="B33" s="66" t="s">
        <v>77</v>
      </c>
      <c r="C33" s="64" t="n">
        <v>45043</v>
      </c>
      <c r="D33" s="65" t="s">
        <v>62</v>
      </c>
      <c r="E33" s="11" t="n">
        <v>40000</v>
      </c>
    </row>
    <row r="34" customFormat="false" ht="25.5" hidden="false" customHeight="false" outlineLevel="0" collapsed="false">
      <c r="A34" s="67" t="s">
        <v>69</v>
      </c>
      <c r="B34" s="66" t="s">
        <v>78</v>
      </c>
      <c r="C34" s="64" t="n">
        <v>45043</v>
      </c>
      <c r="D34" s="65" t="s">
        <v>62</v>
      </c>
      <c r="E34" s="11" t="n">
        <v>40000</v>
      </c>
    </row>
    <row r="35" customFormat="false" ht="25.5" hidden="false" customHeight="false" outlineLevel="0" collapsed="false">
      <c r="A35" s="67" t="s">
        <v>69</v>
      </c>
      <c r="B35" s="66" t="s">
        <v>79</v>
      </c>
      <c r="C35" s="64" t="n">
        <v>45043</v>
      </c>
      <c r="D35" s="65" t="s">
        <v>62</v>
      </c>
      <c r="E35" s="11" t="n">
        <v>60000</v>
      </c>
    </row>
    <row r="36" customFormat="false" ht="25.5" hidden="false" customHeight="false" outlineLevel="0" collapsed="false">
      <c r="A36" s="67" t="s">
        <v>69</v>
      </c>
      <c r="B36" s="66" t="s">
        <v>80</v>
      </c>
      <c r="C36" s="64" t="n">
        <v>45043</v>
      </c>
      <c r="D36" s="65" t="s">
        <v>62</v>
      </c>
      <c r="E36" s="11" t="n">
        <v>40000</v>
      </c>
    </row>
    <row r="39" customFormat="false" ht="12.75" hidden="false" customHeight="true" outlineLevel="0" collapsed="false">
      <c r="A39" s="68" t="s">
        <v>81</v>
      </c>
      <c r="B39" s="68"/>
      <c r="C39" s="68"/>
      <c r="D39" s="68"/>
      <c r="E39" s="68"/>
    </row>
    <row r="40" customFormat="false" ht="61.5" hidden="false" customHeight="true" outlineLevel="0" collapsed="false">
      <c r="A40" s="69" t="s">
        <v>82</v>
      </c>
      <c r="B40" s="69"/>
      <c r="C40" s="69"/>
      <c r="D40" s="69"/>
      <c r="E40" s="69"/>
    </row>
  </sheetData>
  <mergeCells count="2">
    <mergeCell ref="A39:E39"/>
    <mergeCell ref="A40:E40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357</TotalTime>
  <Application>Collabora_Office/6.4.10.2$Windows_X86_64 LibreOffice_project/d96bd78a1cb4bf102a01a61f5bc27a0e8bae2d5c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2015-01-04T18:15:47Z</dcterms:created>
  <dc:creator>Luca</dc:creator>
  <dc:description/>
  <dc:language>it-IT</dc:language>
  <cp:lastModifiedBy>Tampieri Luca</cp:lastModifiedBy>
  <dcterms:modified xsi:type="dcterms:W3CDTF">2024-05-31T14:55:43Z</dcterms:modified>
  <cp:revision>80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